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mnik\AppData\Local\Microsoft\Windows\INetCache\Content.Outlook\IBK2JUX3\"/>
    </mc:Choice>
  </mc:AlternateContent>
  <bookViews>
    <workbookView xWindow="0" yWindow="0" windowWidth="23040" windowHeight="9195"/>
  </bookViews>
  <sheets>
    <sheet name="Rekapitulacija" sheetId="1" r:id="rId1"/>
    <sheet name="Odsek Igla" sheetId="2" r:id="rId2"/>
    <sheet name="Odsek Solčava" sheetId="3" r:id="rId3"/>
    <sheet name="Zunanje storitve" sheetId="4" r:id="rId4"/>
  </sheets>
  <definedNames>
    <definedName name="_xlnm.Print_Area" localSheetId="1">'Odsek Igla'!$A$1:$H$40</definedName>
    <definedName name="_xlnm.Print_Area" localSheetId="2">'Odsek Solčava'!$A$1:$H$80</definedName>
    <definedName name="_xlnm.Print_Area" localSheetId="3">'Zunanje storitve'!$A$1:$H$26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6" i="3" l="1"/>
  <c r="G67" i="3"/>
  <c r="G68" i="3"/>
  <c r="G69" i="3"/>
  <c r="G70" i="3"/>
  <c r="G71" i="3"/>
  <c r="G73" i="3"/>
  <c r="G74" i="3"/>
  <c r="G75" i="3"/>
  <c r="G76" i="3"/>
  <c r="G28" i="3"/>
  <c r="G29" i="3"/>
  <c r="G36" i="2"/>
  <c r="G37" i="2"/>
  <c r="G35" i="2"/>
  <c r="G34" i="2"/>
  <c r="G38" i="2" l="1"/>
  <c r="G24" i="2"/>
  <c r="G25" i="2"/>
  <c r="G26" i="2"/>
  <c r="G27" i="2"/>
  <c r="G28" i="2"/>
  <c r="A28" i="2"/>
  <c r="G23" i="2" l="1"/>
  <c r="G18" i="4" l="1"/>
  <c r="G17" i="4"/>
  <c r="G16" i="4"/>
  <c r="G15" i="4"/>
  <c r="G14" i="4"/>
  <c r="G13" i="4"/>
  <c r="A13" i="4"/>
  <c r="A14" i="4" s="1"/>
  <c r="A15" i="4" s="1"/>
  <c r="A16" i="4" s="1"/>
  <c r="G12" i="4"/>
  <c r="G65" i="3"/>
  <c r="G64" i="3"/>
  <c r="G63" i="3"/>
  <c r="G62" i="3"/>
  <c r="G61" i="3"/>
  <c r="G60" i="3"/>
  <c r="G59" i="3"/>
  <c r="G58" i="3"/>
  <c r="G57" i="3"/>
  <c r="G56" i="3"/>
  <c r="G55" i="3"/>
  <c r="G54" i="3"/>
  <c r="G53" i="3"/>
  <c r="G52" i="3"/>
  <c r="G51" i="3"/>
  <c r="G50" i="3"/>
  <c r="G49" i="3"/>
  <c r="G48" i="3"/>
  <c r="G47" i="3"/>
  <c r="G46" i="3"/>
  <c r="G45" i="3"/>
  <c r="G44" i="3"/>
  <c r="G43" i="3"/>
  <c r="G42" i="3"/>
  <c r="G41" i="3"/>
  <c r="A41" i="3"/>
  <c r="A43" i="3" s="1"/>
  <c r="A45" i="3" s="1"/>
  <c r="A47" i="3" s="1"/>
  <c r="A49" i="3" s="1"/>
  <c r="A51" i="3" s="1"/>
  <c r="G40" i="3"/>
  <c r="G39" i="3"/>
  <c r="G38" i="3"/>
  <c r="G37" i="3"/>
  <c r="G36" i="3"/>
  <c r="G35" i="3"/>
  <c r="G27" i="3"/>
  <c r="G26" i="3"/>
  <c r="G25" i="3"/>
  <c r="G24" i="3"/>
  <c r="G23" i="3"/>
  <c r="G22" i="3"/>
  <c r="G21" i="3"/>
  <c r="G20" i="3"/>
  <c r="G19" i="3"/>
  <c r="A20" i="3"/>
  <c r="A21" i="3" s="1"/>
  <c r="A22" i="3" s="1"/>
  <c r="A23" i="3" s="1"/>
  <c r="A24" i="3" s="1"/>
  <c r="A25" i="3" s="1"/>
  <c r="A26" i="3" s="1"/>
  <c r="A27" i="3" s="1"/>
  <c r="A28" i="3" s="1"/>
  <c r="A29" i="3" s="1"/>
  <c r="G22" i="2"/>
  <c r="G21" i="2"/>
  <c r="G29" i="2" l="1"/>
  <c r="G12" i="2" s="1"/>
  <c r="G19" i="4"/>
  <c r="G13" i="1" s="1"/>
  <c r="G77" i="3"/>
  <c r="G11" i="3" s="1"/>
  <c r="G30" i="3"/>
  <c r="G10" i="3" s="1"/>
  <c r="G13" i="2"/>
  <c r="G12" i="3" l="1"/>
  <c r="G12" i="1" s="1"/>
  <c r="G14" i="2"/>
  <c r="G13" i="3" l="1"/>
  <c r="G14" i="3" s="1"/>
  <c r="G15" i="2"/>
  <c r="G16" i="2" s="1"/>
  <c r="G11" i="1"/>
  <c r="G14" i="1" l="1"/>
  <c r="G15" i="1" l="1"/>
  <c r="G16" i="1" s="1"/>
  <c r="G17" i="1" l="1"/>
  <c r="G18" i="1" s="1"/>
</calcChain>
</file>

<file path=xl/sharedStrings.xml><?xml version="1.0" encoding="utf-8"?>
<sst xmlns="http://schemas.openxmlformats.org/spreadsheetml/2006/main" count="241" uniqueCount="100">
  <si>
    <t>SKUPNA REKAPITULACIJA</t>
  </si>
  <si>
    <t>ODSEK IGLA</t>
  </si>
  <si>
    <t>ODSEK SOLČAVA</t>
  </si>
  <si>
    <t>TUJE STORITVE</t>
  </si>
  <si>
    <t>SKUPAJ BREZ DDV :</t>
  </si>
  <si>
    <t>nepredvidena dela 10%:</t>
  </si>
  <si>
    <t>DDV 22 % :</t>
  </si>
  <si>
    <t>SKUPAJ Z DDV :</t>
  </si>
  <si>
    <t>OPOMBE:</t>
  </si>
  <si>
    <t>ODSEK IGLA - km 3.655 do km 3.670</t>
  </si>
  <si>
    <t>REKAPITULACIJA</t>
  </si>
  <si>
    <t>A</t>
  </si>
  <si>
    <t>PRIPRAVLJALNA DELA</t>
  </si>
  <si>
    <t>B</t>
  </si>
  <si>
    <t>ZAVAROVALNA DELA</t>
  </si>
  <si>
    <t>Zap.št.</t>
  </si>
  <si>
    <t>Šifra</t>
  </si>
  <si>
    <t>Opis</t>
  </si>
  <si>
    <t>EM</t>
  </si>
  <si>
    <t>Kol.</t>
  </si>
  <si>
    <t>Cena/EM</t>
  </si>
  <si>
    <t>Vrednost</t>
  </si>
  <si>
    <t>PRIPRAVLJALNA DELA:</t>
  </si>
  <si>
    <t>kos</t>
  </si>
  <si>
    <t>m1</t>
  </si>
  <si>
    <t>m2</t>
  </si>
  <si>
    <t>kos 
(ocena)</t>
  </si>
  <si>
    <t>PRIPRAVLJALNA DELA SKUPAJ:</t>
  </si>
  <si>
    <t>ZAVAROVALNA DELA:</t>
  </si>
  <si>
    <r>
      <t xml:space="preserve">LESENE STOPNICE - dobava, vgradnja; 
število nujno pred izvedbo kontrolirati na lokaciji!!!
</t>
    </r>
    <r>
      <rPr>
        <sz val="10"/>
        <rFont val="Arial"/>
        <family val="2"/>
        <charset val="238"/>
      </rPr>
      <t>lesene oblice fi 15 cm, L = 0.6 - 0.7 m, sidrane z lesenimi piloti fi 8-10 cm, L = 0.50-0.60 m, 2 kom na stopnico; 
v primeru skalne podlage sidrane z RA fi 14 mm, L = 0.50 - 0.70 m
les hrast, kostanj ali macesen</t>
    </r>
  </si>
  <si>
    <t>kom</t>
  </si>
  <si>
    <r>
      <t xml:space="preserve">JEKLENA OGRAJA - dobava, vgradnja
dolžine nujno pred izvedbo kontrolirati na lokaciji!!!
</t>
    </r>
    <r>
      <rPr>
        <sz val="10"/>
        <rFont val="Arial"/>
        <family val="2"/>
        <charset val="238"/>
      </rPr>
      <t xml:space="preserve">ročaj in vmesne vrvi - pocinkana jeklena vrv , nazivne karakteristike 6/37 (12mm); 
stojke - stebri iz RA fi 18 mm z navarjenimi pritrdilnimi ušesi (3x) - vroče cinkano, L = 1.60 m, 1 kom / 2m + zaključni; 
vgradnja: zabijanje oz. vrtanje lukenj in injektiranje z ekspanzijsko maso
</t>
    </r>
  </si>
  <si>
    <t>m</t>
  </si>
  <si>
    <t>ZAVAROVALNA DELA SKUPAJ:</t>
  </si>
  <si>
    <t>ODSEK SOLČAVA - km 11.485 do km 12.273</t>
  </si>
  <si>
    <r>
      <rPr>
        <b/>
        <sz val="10"/>
        <rFont val="Arial"/>
        <family val="2"/>
      </rPr>
      <t>Izravnava terena</t>
    </r>
    <r>
      <rPr>
        <sz val="10"/>
        <rFont val="Arial"/>
        <family val="2"/>
      </rPr>
      <t xml:space="preserve"> v trasi varovalnih ograj v mehki do trdi kamnini (strojno, ročno)
V postavki se upošteva prilagoditev terena za zvezni potek spodnjih nosilnih vrvi. </t>
    </r>
  </si>
  <si>
    <r>
      <rPr>
        <b/>
        <sz val="10"/>
        <rFont val="Arial"/>
        <family val="2"/>
      </rPr>
      <t>Izdelava manipulativnega platoja</t>
    </r>
    <r>
      <rPr>
        <sz val="10"/>
        <rFont val="Arial"/>
        <family val="2"/>
      </rPr>
      <t xml:space="preserve"> dimenzij ca 2.50x6.00 m.
Za stabilizacijo se uporabi debla podrtih dreves (na spodnji strani 2-3 kom), ki se jih stabilizira s koli dolžine ca 1.0 - 1.5 m. Za prekritje se uporabi lesene deske dolžine ca 2.50 m. Izdelava delovnega platoja za razklad opreme in materiala v času izvedbe ograj PLS3 in PLS5.</t>
    </r>
  </si>
  <si>
    <t>ZAPOLNITEV RAZPOKE IN OBLOŽNA ZLOŽBA - BLOK V P110 (km 11+685)</t>
  </si>
  <si>
    <r>
      <t xml:space="preserve">PRIPRAVA PODLAGE </t>
    </r>
    <r>
      <rPr>
        <sz val="10"/>
        <rFont val="Arial"/>
        <family val="2"/>
        <charset val="238"/>
      </rPr>
      <t>za izvedbo obloge
Odbijanje odvečne skale s pnevmatskim kladivom, ročno</t>
    </r>
    <r>
      <rPr>
        <b/>
        <sz val="10"/>
        <rFont val="Arial"/>
        <family val="2"/>
      </rPr>
      <t xml:space="preserve">
</t>
    </r>
    <r>
      <rPr>
        <sz val="10"/>
        <rFont val="Arial"/>
        <family val="2"/>
        <charset val="238"/>
      </rPr>
      <t>Priprava ležišča za oblogo na dolžini ca 10 m in širine 30-50 cm</t>
    </r>
    <r>
      <rPr>
        <b/>
        <sz val="10"/>
        <rFont val="Arial"/>
        <family val="2"/>
      </rPr>
      <t xml:space="preserve">
</t>
    </r>
    <r>
      <rPr>
        <sz val="10"/>
        <rFont val="Arial"/>
        <family val="2"/>
        <charset val="238"/>
      </rPr>
      <t>Vključno z odvozom odvečnega materiala</t>
    </r>
  </si>
  <si>
    <r>
      <t xml:space="preserve">Izdelava obložno-podporne zložbe iz kamna v betonu C25/30, </t>
    </r>
    <r>
      <rPr>
        <sz val="10"/>
        <rFont val="Arial"/>
        <family val="2"/>
        <charset val="238"/>
      </rPr>
      <t>strojno:ročno - 50:50, ca 60 m3
Zidanje do maksimalne skupne višine ca 4.50 m.</t>
    </r>
  </si>
  <si>
    <t>m3</t>
  </si>
  <si>
    <r>
      <t>ZAPOLNITEV RAZPOK skalnega bloka na območju obloge</t>
    </r>
    <r>
      <rPr>
        <b/>
        <sz val="10"/>
        <rFont val="Arial"/>
        <family val="2"/>
      </rPr>
      <t xml:space="preserve">
</t>
    </r>
    <r>
      <rPr>
        <sz val="10"/>
        <rFont val="Arial"/>
        <family val="2"/>
        <charset val="238"/>
      </rPr>
      <t>Uporaba zemeljsko vlažnega betona oz. hitrovezoče cementne mase (ca 1 m3) in tesnilne mase na cementni osnovi</t>
    </r>
  </si>
  <si>
    <r>
      <rPr>
        <b/>
        <sz val="10"/>
        <rFont val="Arial"/>
        <family val="2"/>
      </rPr>
      <t xml:space="preserve">ODCEDNICE - BARBAKANE
</t>
    </r>
    <r>
      <rPr>
        <sz val="10"/>
        <rFont val="Arial"/>
        <family val="2"/>
      </rPr>
      <t xml:space="preserve">dobavo in vgradnja odcednic PVC fi110 mm, L=1.50 m </t>
    </r>
  </si>
  <si>
    <t>ur</t>
  </si>
  <si>
    <t>TUJE STORITVE SKUPAJ:</t>
  </si>
  <si>
    <r>
      <rPr>
        <b/>
        <sz val="10"/>
        <rFont val="Arial"/>
        <family val="2"/>
      </rPr>
      <t>Izdelava začasne zaščitne ograje</t>
    </r>
    <r>
      <rPr>
        <sz val="10"/>
        <rFont val="Arial"/>
        <family val="2"/>
      </rPr>
      <t xml:space="preserve"> pod izvedbo zaščitnega zaslona v grapi, iz RA palic in heksagonalno mrežo 2.7mm (8/10), višina ograje 2.5m (15m), zabijanje ali vrtanje do 0.5 m, odstranitev po končanih delih
Začasna ograja pod mestom vgradnje podajno lovilne ograje za grape.</t>
    </r>
  </si>
  <si>
    <r>
      <rPr>
        <b/>
        <sz val="10"/>
        <rFont val="Arial"/>
        <family val="2"/>
      </rPr>
      <t>Posek in odstranitev dreves</t>
    </r>
    <r>
      <rPr>
        <sz val="10"/>
        <rFont val="Arial"/>
        <family val="2"/>
      </rPr>
      <t xml:space="preserve"> s premerom debla 11-30 cm, varno spravilo skladno z gozdnim redom (stabilno zalaganje ali odvoz, vključno s stroški deponiranja).</t>
    </r>
  </si>
  <si>
    <r>
      <rPr>
        <b/>
        <sz val="10"/>
        <rFont val="Arial"/>
        <family val="2"/>
      </rPr>
      <t>Posek in odstranitev dreves grmovja in zarasti do premera 10 cm</t>
    </r>
    <r>
      <rPr>
        <sz val="10"/>
        <rFont val="Arial"/>
        <family val="2"/>
      </rPr>
      <t>, odvoz na deponijo, vključno s stroški deponiranja.</t>
    </r>
  </si>
  <si>
    <r>
      <rPr>
        <b/>
        <sz val="10"/>
        <rFont val="Arial"/>
        <family val="2"/>
      </rPr>
      <t>Organizacija gradbišča</t>
    </r>
    <r>
      <rPr>
        <sz val="10"/>
        <rFont val="Arial"/>
        <family val="2"/>
      </rPr>
      <t xml:space="preserve">
Skupaj s postavitvijo, demontažo in končnim odvozom vseh začasnih objektov (zajema oba odseka: </t>
    </r>
    <r>
      <rPr>
        <b/>
        <sz val="10"/>
        <rFont val="Arial"/>
        <family val="2"/>
        <charset val="238"/>
      </rPr>
      <t>odsek Igla in odsek Solčava</t>
    </r>
    <r>
      <rPr>
        <sz val="10"/>
        <rFont val="Arial"/>
        <family val="2"/>
      </rPr>
      <t>).</t>
    </r>
  </si>
  <si>
    <r>
      <rPr>
        <b/>
        <sz val="10"/>
        <rFont val="Arial"/>
        <family val="2"/>
      </rPr>
      <t xml:space="preserve">Ureditev dostopov </t>
    </r>
    <r>
      <rPr>
        <sz val="10"/>
        <rFont val="Arial"/>
        <family val="2"/>
      </rPr>
      <t xml:space="preserve">
za dostop do lokacije; za potrebe izvedbe (posek zarasti, ureditev dostopa - potrebna nadelava poti, izvedba sidrišč na zgornjem delu, nadelava sestopov itd).V ceni je potrebno upoštevati tudi transport materiala za izvedbo do mesta vgradnje.</t>
    </r>
  </si>
  <si>
    <r>
      <rPr>
        <b/>
        <sz val="10"/>
        <rFont val="Arial"/>
        <family val="2"/>
        <charset val="238"/>
      </rPr>
      <t xml:space="preserve">Zaščita cestnega ustroja </t>
    </r>
    <r>
      <rPr>
        <sz val="10"/>
        <rFont val="Arial"/>
        <family val="2"/>
      </rPr>
      <t xml:space="preserve">
Dobava, razprostiranje nasipnega materiala 0/45 za izvedbo zaščite voziščnega ustroja v debelini 50cm (vključno s končnim čiščenjm in odvozom na deponijo). Celotna površina varovanja je ocenjena na 200 m2.</t>
    </r>
  </si>
  <si>
    <r>
      <t xml:space="preserve">Ureditev dostopov 
</t>
    </r>
    <r>
      <rPr>
        <sz val="10"/>
        <rFont val="Arial"/>
        <family val="2"/>
        <charset val="238"/>
      </rPr>
      <t>za dostop do lokacije; za potrebe izvedbe (posek zarasti, ureditev dostopa - potrebna nadelava poti, izvedba sidrišč na zgornjem delu, nadelava sestopov itd).V ceni je potrebno upoštevati tudi transport materiala za izvedbo do mesta vgradnje.</t>
    </r>
  </si>
  <si>
    <r>
      <rPr>
        <b/>
        <sz val="10"/>
        <rFont val="Arial"/>
        <family val="2"/>
      </rPr>
      <t>Posek in odstranitev dreves, grmovja in zarasti do premera 10 cm</t>
    </r>
    <r>
      <rPr>
        <sz val="10"/>
        <rFont val="Arial"/>
        <family val="2"/>
      </rPr>
      <t>, odvoz na deponijo, vključno s stroški deponiranja.</t>
    </r>
  </si>
  <si>
    <r>
      <rPr>
        <b/>
        <sz val="10"/>
        <rFont val="Arial"/>
        <family val="2"/>
      </rPr>
      <t>Posek in odstranitev dreves</t>
    </r>
    <r>
      <rPr>
        <sz val="10"/>
        <rFont val="Arial"/>
        <family val="2"/>
      </rPr>
      <t xml:space="preserve"> s premerom debla 11-30 cm, vključno s podrtimi drevesi, varno spravilo skladno z gozdnim redom (stabilno zalaganje ali odvoz, vključno s stroški deponiranja).</t>
    </r>
  </si>
  <si>
    <r>
      <rPr>
        <b/>
        <sz val="10"/>
        <rFont val="Arial"/>
        <family val="2"/>
      </rPr>
      <t>Posek in odstranitev dreves</t>
    </r>
    <r>
      <rPr>
        <sz val="10"/>
        <rFont val="Arial"/>
        <family val="2"/>
      </rPr>
      <t xml:space="preserve"> s premerom debla 31-50 cm, vključno s podrtimi drevesi, varno spravilo, alpinistični pristop, odvoz, vključno s stroški deponiranja.</t>
    </r>
  </si>
  <si>
    <t>Opombe:</t>
  </si>
  <si>
    <t>** obračun na podlagi porabljenih ur (vpis v gradbeni dnevnik)</t>
  </si>
  <si>
    <t>*** obračun zapore po dejanskih stroških koncesionarja in predloženem računu koncesionarja</t>
  </si>
  <si>
    <t>* obračun na podlagi izstavljenega računa</t>
  </si>
  <si>
    <r>
      <t xml:space="preserve">Polovična zapora ceste s semaforjem (zajema oba odseka: odsek Igla in Solčava)***
ODSEK PRI IGLI - dolžine 100m
</t>
    </r>
    <r>
      <rPr>
        <sz val="10"/>
        <rFont val="Arial"/>
        <family val="2"/>
      </rPr>
      <t>Upoštevati občasne popolne zapore ceste v času izvedbe (ca 3 tedne).</t>
    </r>
    <r>
      <rPr>
        <b/>
        <sz val="10"/>
        <rFont val="Arial"/>
        <family val="2"/>
      </rPr>
      <t xml:space="preserve">
</t>
    </r>
    <r>
      <rPr>
        <sz val="10"/>
        <rFont val="Arial"/>
        <family val="2"/>
      </rPr>
      <t xml:space="preserve">Skupni čas izvedbe del - predvideno ca 1 mesec
</t>
    </r>
    <r>
      <rPr>
        <b/>
        <sz val="10"/>
        <rFont val="Arial"/>
        <family val="2"/>
        <charset val="238"/>
      </rPr>
      <t xml:space="preserve">ODSEK SOLČAVA -  dolžine 250-300m </t>
    </r>
    <r>
      <rPr>
        <sz val="10"/>
        <rFont val="Arial"/>
        <family val="2"/>
      </rPr>
      <t xml:space="preserve">
Upoštevati delne popolne zapore ceste in 4x premik zapore
Skupni čas izvedbe del - predvideno ca 5 mesecev</t>
    </r>
  </si>
  <si>
    <t>Elaborat za izvedbo cestne zapore (zajema oba odseka: odsek Igla in Solčava)*</t>
  </si>
  <si>
    <r>
      <t xml:space="preserve">Projektantski nadzor**
</t>
    </r>
    <r>
      <rPr>
        <sz val="10"/>
        <rFont val="Arial"/>
        <family val="2"/>
      </rPr>
      <t>V sklopu projektantskega nadzora je predvidena prisotnost projektanta v času trasiranja in zakoličbe podajno lovilnih sistemov ter morebitnih prilagoditev.</t>
    </r>
  </si>
  <si>
    <r>
      <t xml:space="preserve">Geomehanski nadzor**
</t>
    </r>
    <r>
      <rPr>
        <sz val="10"/>
        <rFont val="Arial"/>
        <family val="2"/>
      </rPr>
      <t>V sklopu geomehanskega nadzora je predvidena prisotnost geologa v času vrtalnih del ter podajanje usmeritev glede sidranja objektov.</t>
    </r>
  </si>
  <si>
    <r>
      <rPr>
        <b/>
        <sz val="10"/>
        <rFont val="Arial"/>
        <family val="2"/>
      </rPr>
      <t>Izdelava začasne zaščitne ograje</t>
    </r>
    <r>
      <rPr>
        <sz val="10"/>
        <rFont val="Arial"/>
        <family val="2"/>
      </rPr>
      <t xml:space="preserve"> na spodnjem robu, iz RA palic in heksagonalno mrežo 2.7mm, višina ograje 2.5m, zabijanje ali vrtanje do 0.5 m, odstranitev po končanih delih
Postavitev pod lokacijami vgradnje podajno lovilnih ograj na zg. delih - PLS 2, 3, 5, 13, 14, 15</t>
    </r>
  </si>
  <si>
    <r>
      <t xml:space="preserve">SIDRANJE BLOKA V P110 (km 11+680)
SIDRANJE Z JEKLENICAMI IN SIDRI + težko pocinkano pletivo  - blok skupnega volumna ca 30m3. 
</t>
    </r>
    <r>
      <rPr>
        <sz val="10"/>
        <rFont val="Arial"/>
        <family val="2"/>
      </rPr>
      <t xml:space="preserve">Sidra GEWI fi 25 mm, L = 3.00 m (14 kom), jeklenice 6x19, fi 12 mm (1770 N / mm2), skupne dolžine ca 50 m. Napenjanje jeklenic na min 15 kN.
Pod jeklenice se prilagojeno položi težko pocinkano pletivo na površini ca 90 m2, raster ca sidranja 2x2 m. </t>
    </r>
    <r>
      <rPr>
        <b/>
        <sz val="10"/>
        <rFont val="Arial"/>
        <family val="2"/>
      </rPr>
      <t xml:space="preserve">
</t>
    </r>
    <r>
      <rPr>
        <sz val="10"/>
        <rFont val="Arial"/>
        <family val="2"/>
      </rPr>
      <t>Nabava, dovoz ter montaža vseh potrebnih elementov za sidranje blokov. Dobava, vrtanje, vgradnja in injektiranje sider  (po potrebi s tekstilno nogavico).</t>
    </r>
  </si>
  <si>
    <r>
      <t xml:space="preserve">SIDRANJE BLOKA V P104 (km 11+560)
SIDRANJE Z JEKLENICAMI IN SIDRI + težko pocinkano pletivo - blok skupnega volumna ca 50m3. 
</t>
    </r>
    <r>
      <rPr>
        <sz val="10"/>
        <rFont val="Arial"/>
        <family val="2"/>
      </rPr>
      <t>Sidra GEWI fi 40 mm, L = 4.00 m (10 kom), jeklenice 6x37, fi 26 mm (1960 N / mm2), skupne dolžine ca 60 m. Napenjanje jeklenic na min 40 kN.
Pod jeklenice se prilagojeno položi težko pocinkano pletivo na površini ca 90 m2, raster ca sidranja 2x2 m.</t>
    </r>
    <r>
      <rPr>
        <b/>
        <sz val="10"/>
        <rFont val="Arial"/>
        <family val="2"/>
      </rPr>
      <t xml:space="preserve">
</t>
    </r>
    <r>
      <rPr>
        <sz val="10"/>
        <rFont val="Arial"/>
        <family val="2"/>
      </rPr>
      <t>Nabava, dovoz ter montaža vseh potrebnih elementov za sidranje blokov. Dobava, vrtanje, vgradnja in injektiranje sider  (po potrebi s tekstilno nogavico).</t>
    </r>
  </si>
  <si>
    <r>
      <t xml:space="preserve">SIDRANJE BLOKOV V P126 (km 12+015)
SIDRANJE Z JEKLENICAMI IN SIDRI + težko pocinkano pletivo - blok skupnega volumna ca 47+113 m3. 
</t>
    </r>
    <r>
      <rPr>
        <sz val="10"/>
        <rFont val="Arial"/>
        <family val="2"/>
      </rPr>
      <t>Sidra GEWI fi 32 mm, L = 4.00 m (17 kom), jeklenice 6x19, fi 18 mm (1770 N / mm2), skupne dolžine ca 80 m. Napenjanje jeklenic na min 35 oz. 75 kN.
Pod jeklenice se prilagojeno položi težko pocinkano pletivo na površini ca 120 m2, raster ca sidranja 2x2 m.</t>
    </r>
    <r>
      <rPr>
        <b/>
        <sz val="10"/>
        <rFont val="Arial"/>
        <family val="2"/>
      </rPr>
      <t xml:space="preserve">
</t>
    </r>
    <r>
      <rPr>
        <sz val="10"/>
        <rFont val="Arial"/>
        <family val="2"/>
      </rPr>
      <t xml:space="preserve">Nabava, dovoz ter montaža vseh potrebnih elementov za sidranje blokov. Dobava, vrtanje, vgradnja in injektiranje sider  (po potrebi s tekstilno nogavico).
</t>
    </r>
  </si>
  <si>
    <t xml:space="preserve"> </t>
  </si>
  <si>
    <t>Izdelava geodetskega posnetka izvedenih del (zajema oba odseka: odsek Igla in Solčava)</t>
  </si>
  <si>
    <t>Izdelava projektne dokumentacije INID in Navodil za vzdrževanje in obratovanje objekta (zajema oba odseka: odsek Igla in Solčava)</t>
  </si>
  <si>
    <r>
      <t xml:space="preserve">Zaščita cestnega ustroja 
</t>
    </r>
    <r>
      <rPr>
        <sz val="10"/>
        <rFont val="Arial"/>
        <family val="2"/>
      </rPr>
      <t>Dobava, razprostiranje nasipnega materiala 0/45 za izvedbo zaščite voziščnega ustroja v debelini 50cm (vključno s premiki materiala po obdelovalnem odseku, ter končnim čiščenjm in odvozom na deponijo).</t>
    </r>
    <r>
      <rPr>
        <b/>
        <sz val="10"/>
        <rFont val="Arial"/>
        <family val="2"/>
      </rPr>
      <t xml:space="preserve"> Celotna površina varovanja je ocenjena na 2500 m2.</t>
    </r>
  </si>
  <si>
    <r>
      <t xml:space="preserve">TESTIRANJE SIDER (zajema oba odseka: odsek Igla in Solčava)
</t>
    </r>
    <r>
      <rPr>
        <sz val="10"/>
        <rFont val="Arial"/>
        <family val="2"/>
        <charset val="238"/>
      </rPr>
      <t>Izvedba izvlečnih testov sider (22 izvlečnih testov) in poročila o preiskavi sider. Skupaj z dobavo, vrtanjem, vgradnjo in injektiranjem 8 žrtvenih sider. Lokacije žrtvenih in testnih sider določi projektant.</t>
    </r>
  </si>
  <si>
    <r>
      <rPr>
        <b/>
        <sz val="10"/>
        <rFont val="Arial"/>
        <family val="2"/>
      </rPr>
      <t>Zakoličbe</t>
    </r>
    <r>
      <rPr>
        <sz val="10"/>
        <rFont val="Arial"/>
        <family val="2"/>
      </rPr>
      <t xml:space="preserve"> linije objektov vključno z zakoličbo profilov -
podajno lovilna ograja za grape.</t>
    </r>
  </si>
  <si>
    <r>
      <rPr>
        <b/>
        <sz val="10"/>
        <rFont val="Arial"/>
        <family val="2"/>
      </rPr>
      <t>Zakoličbe</t>
    </r>
    <r>
      <rPr>
        <sz val="10"/>
        <rFont val="Arial"/>
        <family val="2"/>
      </rPr>
      <t xml:space="preserve"> linije objektov vključno z zakoličbo profilov  - 
podajno lovilne ograje </t>
    </r>
  </si>
  <si>
    <r>
      <t xml:space="preserve">Zavarovanje začasne prometne ureditve z nadvišano BVO ograjo l=6m, skupne višine z nadvišanjem H=3.00 m na skupni dolžini ca 650 m (dolžina posameznega odseka ca 100-150 m). 
Upoštevati premike celotne dolžine BVO na sosednjo lokacijo v fazi napredovanja del vključno z vsemi manipulativnimi stroški.
</t>
    </r>
    <r>
      <rPr>
        <sz val="10"/>
        <rFont val="Arial"/>
        <family val="2"/>
      </rPr>
      <t>Dolžine operativnih pasov se določi na podlagi ponudnikove tehnologije izvedbe del, ograje se prestavlja.</t>
    </r>
    <r>
      <rPr>
        <b/>
        <sz val="10"/>
        <rFont val="Arial"/>
        <family val="2"/>
      </rPr>
      <t xml:space="preserve">
</t>
    </r>
    <r>
      <rPr>
        <sz val="10"/>
        <rFont val="Arial"/>
        <family val="2"/>
      </rPr>
      <t xml:space="preserve">Za čas postavitve varovalnih ograj, namestitve prekrivnih mrež, sidranja blokov in podzidave . </t>
    </r>
  </si>
  <si>
    <r>
      <rPr>
        <b/>
        <sz val="10"/>
        <rFont val="Arial"/>
        <family val="2"/>
      </rPr>
      <t>Ročno čiščenje skalnate brežine,</t>
    </r>
    <r>
      <rPr>
        <sz val="10"/>
        <rFont val="Arial"/>
        <family val="2"/>
      </rPr>
      <t xml:space="preserve"> odstranjevanje labilnih delov, nakladanje, z odvozom materiala na deponijo po izboru izvajalca.</t>
    </r>
  </si>
  <si>
    <r>
      <t xml:space="preserve">PODAJNO LOVILNA OGRAJA ZA GRAPE  - sestavljena iz CE certificirane specialne lovilne mreže in sekundarne mreže (pocinkano pletivo), višine 6.0m, skupne površine 21m2 (širina na vrhu cca 5.0 m, na dnu cca 1.5m). E=1000kJ, sistem mora biti preverjen na statično obremenitev za polno zasutje (odvisno od proizvajalca sistema). Predvideno je vrtanje 12 vrtin fi 90 in sidranje s šestimi sidri gewi 32 na vsaki strani (ls=3m). Sistem je sestavljen iz obodne jeklene vrvi in vmesnih jeklenih vrvi med sidri, ki so amortizirane s absorbicjskimi zavorami. Uporabi se primarno in sekundarno mrežo sistema. Vsi elementi sistema so vroče cinkani. 
</t>
    </r>
    <r>
      <rPr>
        <sz val="10"/>
        <rFont val="Arial"/>
        <family val="2"/>
      </rPr>
      <t>Nabava, dovoz ter montaža specialne lovilne ograje, vključno z dobavo, vrtanjem, vgradnjo in injektiranjem sider (po potrebi z uporabo tekstilne nogavice).
 Montaža skladna z navodili proizvajalca sistema. 
Potrebno upoštevati  izmero profila na mestu vgradnje in izdelavo po naročilu.</t>
    </r>
  </si>
  <si>
    <t>Zapiranje vrzeli globine nad 30 cm (gap filling) s kovinsko mrežo enake kvalitete kot je uporabljena v samem podajno lovilnem sistemu (vključno z dodatnim sidranjem, zavorami, če je potrebno).</t>
  </si>
  <si>
    <r>
      <rPr>
        <b/>
        <sz val="11"/>
        <rFont val="Arial"/>
        <family val="2"/>
      </rPr>
      <t>PLS1 (km 11+440 - km 11+480)</t>
    </r>
    <r>
      <rPr>
        <b/>
        <sz val="10"/>
        <rFont val="Arial"/>
        <family val="2"/>
      </rPr>
      <t xml:space="preserve">
PODAJNO LOVILNA OGRAJA  - ETA certificirana lovilna ograja višine 3 m, dolžine 40 m, ENERGIJA 250 kJ
</t>
    </r>
    <r>
      <rPr>
        <sz val="10"/>
        <rFont val="Arial"/>
        <family val="2"/>
      </rPr>
      <t>Nabava, dovoz, transport in montaža varovalne podajno lovilne ograje z nominalno višino h = 3 m - višina merjena na sredini vsakega polja sistema. Dobava, vrtanje, vgradnja in injektiranje sider  (po potrebi s tekstilno nogavico), predvidene dolžine 3 m. Vključno z izvedbo obbetoniranega temelja pod stebri ograje. Zapiranje vrzeli do 30 cm se izvede s podaljšanjem sekundarne mreže, ki se jo pritrdi s sidri (armaturno jeklo) fi 10 mm, dolžine sider do 30 cm.</t>
    </r>
    <r>
      <rPr>
        <b/>
        <sz val="10"/>
        <rFont val="Arial"/>
        <family val="2"/>
      </rPr>
      <t xml:space="preserve">
</t>
    </r>
  </si>
  <si>
    <r>
      <rPr>
        <b/>
        <sz val="11"/>
        <rFont val="Arial"/>
        <family val="2"/>
      </rPr>
      <t>PLS2 (km 11+535 - km 11+560)</t>
    </r>
    <r>
      <rPr>
        <b/>
        <sz val="10"/>
        <rFont val="Arial"/>
        <family val="2"/>
      </rPr>
      <t xml:space="preserve">
PODAJNO LOVILNA OGRAJA  - ETA certificirana lovilna ograja višine 4 m, dolžine 30 m, ENERGIJA 500 kJ
</t>
    </r>
    <r>
      <rPr>
        <sz val="10"/>
        <rFont val="Arial"/>
        <family val="2"/>
      </rPr>
      <t xml:space="preserve">Nabava, dovoz, transport in montaža varovalne podajno lovilne ograje z nominalno višino h = 4 m - višina merjena na sredini vsakega polja sistema. Dobava, vrtanje, vgradnja in injektiranje sider  (po potrebi s tekstilno nogavico), predvidene dolžine 3-4 m. Vključno z izvedbo obbetoniranega temelja pod stebri ograje. Zapiranje vrzeli do 30 cm se izvede s podaljšanjem sekundarne mreže, ki se jo pritrdi s sidri (armaturno jeklo) fi 10 mm, dolžine sider do 30 cm.
</t>
    </r>
    <r>
      <rPr>
        <b/>
        <sz val="10"/>
        <rFont val="Arial"/>
        <family val="2"/>
      </rPr>
      <t xml:space="preserve">
</t>
    </r>
  </si>
  <si>
    <r>
      <t xml:space="preserve">PLS3 (km 11+558 - km 11+605)
PODAJNO LOVILNA OGRAJA  - ETA certificirana lovilna ograja višine 4 m, dolžine 60 m, ENERGIJA 500 kJ (upoštevati zapiranje končnih trikotnikov)
</t>
    </r>
    <r>
      <rPr>
        <sz val="10"/>
        <rFont val="Arial"/>
        <family val="2"/>
        <charset val="238"/>
      </rPr>
      <t xml:space="preserve">Nabava, dovoz,  transport in montaža varovalne podajno lovilne ograje z nominalno višino h = 4 m - višina merjena na sredini vsakega polja sistema. Dobava, vrtanje, vgradnja in injektiranje sider  (po potrebi s tekstilno nogavico), predvidene dolžine 3-4 m. Vključno z izvedbo obbetoniranega temelja pod stebri ograje. Zapiranje vrzeli do 30 cm se izvede s podaljšanjem sekundarne mreže, ki se jo pritrdi s sidri (armaturno jeklo) fi 10 mm, dolžine sider do 30 cm.
</t>
    </r>
    <r>
      <rPr>
        <b/>
        <sz val="10"/>
        <rFont val="Arial"/>
        <family val="2"/>
      </rPr>
      <t xml:space="preserve">
</t>
    </r>
  </si>
  <si>
    <r>
      <t xml:space="preserve">PLS4 (km 11+585 - km 11+610)
PODAJNO LOVILNA OGRAJA  - ETA certificirana lovilna ograja višine 4 m, dolžine 24 m, ENERGIJA 1000 kJ 
!!! MAKSIMALNI RAZTEZEK PLS PRI MEL TESTU NE SME PRESEGATI 6.50 m !!!
</t>
    </r>
    <r>
      <rPr>
        <sz val="10"/>
        <rFont val="Arial"/>
        <family val="2"/>
        <charset val="238"/>
      </rPr>
      <t xml:space="preserve">Nabava, dovoz, transport in montaža varovalne podajno lovilne ograje z nominalno višino h = 4 m - višina merjena na sredini vsakega polja sistema. Dobava, vrtanje, vgradnja in injektiranje sider  (po potrebi s tekstilno nogavico), predvidene dolžine 4 m. Vključno z izvedbo obbetoniranega temelja pod stebri ograje. Zapiranje vrzeli do 30 cm se izvede s podaljšanjem sekundarne mreže.Zapiranje vrzeli do 30 cm se izvede s podaljšanjem sekundarne mreže, ki se jo pritrdi s sidri (armaturno jeklo) fi 10 mm, dolžine sider do 30 cm.
</t>
    </r>
    <r>
      <rPr>
        <b/>
        <sz val="10"/>
        <rFont val="Arial"/>
        <family val="2"/>
      </rPr>
      <t xml:space="preserve">
</t>
    </r>
  </si>
  <si>
    <r>
      <t xml:space="preserve">PLS5 (km 11+605 - km 11+635)
PODAJNO LOVILNA OGRAJA  - ETA certificirana lovilna ograja višine 5 m, dolžine 30 m, ENERGIJA 1000 kJ
</t>
    </r>
    <r>
      <rPr>
        <sz val="10"/>
        <rFont val="Arial"/>
        <family val="2"/>
        <charset val="238"/>
      </rPr>
      <t xml:space="preserve">Nabava, dovoz, transport in montaža varovalne podajno lovilne ograje z nominalno višino h = 5 m - višina merjena na sredini vsakega polja sistema. Dobava, vrtanje, vgradnja in injektiranje sider  (po potrebi s tekstilno nogavico), predvidene dolžine 4 m. Vključno z izvedbo obbetoniranega temelja pod stebri ograje. Zapiranje vrzeli do 30 cm se izvede s podaljšanjem sekundarne mreže, ki se jo pritrdi s sidri (armaturno jeklo) fi 10 mm, dolžine sider do 30 cm.
</t>
    </r>
    <r>
      <rPr>
        <b/>
        <sz val="10"/>
        <rFont val="Arial"/>
        <family val="2"/>
      </rPr>
      <t xml:space="preserve">
</t>
    </r>
  </si>
  <si>
    <r>
      <t xml:space="preserve">PLS6 (km 11+638 - km 11+658)
PODAJNO LOVILNA OGRAJA  - ETA certificirana lovilna ograja višine 5 m, dolžine 20 m, ENERGIJA 1500 kJ
</t>
    </r>
    <r>
      <rPr>
        <sz val="10"/>
        <rFont val="Arial"/>
        <family val="2"/>
        <charset val="238"/>
      </rPr>
      <t xml:space="preserve">Nabava, dovoz, transport in montaža varovalne podajno lovilne ograje z nominalno višino h = 5 m - višina merjena na sredini vsakega polja sistema. Dobava, vrtanje, vgradnja in injektiranje sider  (po potrebi s tekstilno nogavico), predvidene dolžine 4-5 m. Vključno z izvedbo obbetoniranega temelja pod stebri ograje. Zapiranje vrzeli do 30 cm se izvede s podaljšanjem sekundarne mreže, ki se jo pritrdi s sidri (armaturno jeklo) fi 10 mm, dolžine sider do 30 cm.
</t>
    </r>
  </si>
  <si>
    <r>
      <t xml:space="preserve">PLS7 (km 11+700 - km 11+760)
PODAJNO LOVILNA OGRAJA  - ETA certificirana lovilna ograja višine 5 m, dolžine 60 m, ENERGIJA 1000 kJ
!!! MAKSIMALNI RAZTEZEK PLS PRI MEL TESTU NE SME PRESEGATI 6.50 m !!!
</t>
    </r>
    <r>
      <rPr>
        <sz val="10"/>
        <rFont val="Arial"/>
        <family val="2"/>
        <charset val="238"/>
      </rPr>
      <t xml:space="preserve">Nabava, dovoz, transport in montaža varovalne podajno lovilne ograje z nominalno višino h = 5 m - višina merjena na sredini vsakega polja sistema. Dobava, vrtanje, vgradnja in injektiranje sider  (po potrebi s tekstilno nogavico), predvidene dolžine 4 m. Vključno z izvedbo obbetoniranega temelja pod stebri ograje. Zapiranje vrzeli do 30 cm se izvede s podaljšanjem sekundarne mreže, ki se jo pritrdi s sidri (armaturno jeklo) fi 10 mm, dolžine sider do 30 cm.
</t>
    </r>
  </si>
  <si>
    <r>
      <t xml:space="preserve">PLS8 (km 11+757 - km 11+797)
PODAJNO LOVILNA OGRAJA  - ETA certificirana lovilna ograja višine 5 m, dolžine 40 m, ENERGIJA 1500 kJ
</t>
    </r>
    <r>
      <rPr>
        <sz val="10"/>
        <rFont val="Arial"/>
        <family val="2"/>
        <charset val="238"/>
      </rPr>
      <t xml:space="preserve">Nabava, dovoz, transport in montaža varovalne podajno lovilne ograje z nominalno višino h = 5 m - višina merjena na sredini vsakega polja sistema. Dobava, vrtanje, vgradnja in injektiranje sider  (po potrebi s tekstilno nogavico), predvidene dolžine 4-5 m. Vključno z izvedbo obbetoniranega temelja pod stebri ograje. Zapiranje vrzeli do 30 cm se izvede s podaljšanjem sekundarne mreže, ki se jo pritrdi s sidri (armaturno jeklo) fi 10 mm, dolžine sider do 30 cm.
</t>
    </r>
    <r>
      <rPr>
        <b/>
        <sz val="10"/>
        <rFont val="Arial"/>
        <family val="2"/>
      </rPr>
      <t xml:space="preserve">
</t>
    </r>
  </si>
  <si>
    <r>
      <t xml:space="preserve">PLS9 (km 11+890 - km 11+940)
PODAJNO LOVILNA OGRAJA  - ETA certificirana lovilna ograja višine 5 m, dolžine 60 m, ENERGIJA 500 kJ (upoštevati zapiranje končnih trikotnikov)
!!! MAKSIMALNI RAZTEZEK PLS PRI MEL TESTU NE SME PRESEGATI 6.00 m !!!
</t>
    </r>
    <r>
      <rPr>
        <sz val="10"/>
        <rFont val="Arial"/>
        <family val="2"/>
        <charset val="238"/>
      </rPr>
      <t xml:space="preserve">Nabava, dovoz, transport in montaža varovalne podajno lovilne ograje z nominalno višino h = 5 m - višina merjena na sredini vsakega polja sistema. Dobava, vrtanje, vgradnja in injektiranje sider  (po potrebi s tekstilno nogavico), predvidene dolžine 3-4 m. Vključno z izvedbo obbetoniranega temelja pod stebri ograje. Zapiranje vrzeli do 30 cm se izvede s podaljšanjem sekundarne mreže, ki se jo pritrdi s sidri (armaturno jeklo) fi 10 mm, dolžine sider do 30 cm.
</t>
    </r>
    <r>
      <rPr>
        <b/>
        <sz val="10"/>
        <rFont val="Arial"/>
        <family val="2"/>
      </rPr>
      <t xml:space="preserve">
</t>
    </r>
  </si>
  <si>
    <r>
      <t xml:space="preserve">PLS10 (km 11+943 - km 11+988)
PODAJNO LOVILNA OGRAJA  - ETA certificirana lovilna ograja višine 6 m, dolžine 44 m, ENERGIJA 2000 kJ (upoštevati zapiranje končnih trikotnikov)
!!! MAKSIMALNI RAZTEZEK PLS PRI MEL TESTU NE SME PRESEGATI 7.50 m !!!
</t>
    </r>
    <r>
      <rPr>
        <sz val="10"/>
        <rFont val="Arial"/>
        <family val="2"/>
        <charset val="238"/>
      </rPr>
      <t xml:space="preserve">Nabava,dovoz, transport in montaža varovalne podajno lovilne ograje z nominalno višino h = 6 m - višina merjena na sredini vsakega polja sistema. Dobava, vrtanje, vgradnja in injektiranje sider  (po potrebi s tekstilno nogavico), predvidene dolžine 4-5 m. Vključno z izvedbo obbetoniranega temelja pod stebri ograje. Zapiranje vrzeli do 30 cm se izvede s podaljšanjem sekundarne mreže, ki se jo pritrdi s sidri (armaturno jeklo) fi 10 mm, dolžine sider do 30 cm.
</t>
    </r>
    <r>
      <rPr>
        <b/>
        <sz val="10"/>
        <rFont val="Arial"/>
        <family val="2"/>
      </rPr>
      <t xml:space="preserve">
</t>
    </r>
  </si>
  <si>
    <r>
      <t xml:space="preserve">PLS11 (km 11+986 - km 12+027)
PODAJNO LOVILNA OGRAJA  - ETA certificirana lovilna ograja višine 6 m, dolžine 36 m, ENERGIJA 2000 kJ (upoštevati zapiranje končnih trikotnikov)
!!! MAKSIMALNI RAZTEZEK PLS PRI MEL TESTU NE SME PRESEGATI 7.50 m !!!
</t>
    </r>
    <r>
      <rPr>
        <sz val="10"/>
        <rFont val="Arial"/>
        <family val="2"/>
        <charset val="238"/>
      </rPr>
      <t xml:space="preserve">Nabava, dovoz, transport in montaža varovalne podajno lovilne ograje z nominalno višino h = 6 m - višina merjena na sredini vsakega polja sistema. Dobava, vrtanje, vgradnja in injektiranje sider  (po potrebi s tekstilno nogavico), predvidene dolžine 4-5 m. Vključno z izvedbo obbetoniranega temelja pod stebri ograje. Zapiranje vrzeli do 30 cm se izvede s podaljšanjem sekundarne mreže, ki se jo pritrdi s sidri (armaturno jeklo) fi 10 mm, dolžine sider do 30 cm.
</t>
    </r>
    <r>
      <rPr>
        <b/>
        <sz val="10"/>
        <rFont val="Arial"/>
        <family val="2"/>
      </rPr>
      <t xml:space="preserve">
</t>
    </r>
  </si>
  <si>
    <r>
      <t xml:space="preserve">PLS12 (km 12+027 - km 12+063)
PODAJNO LOVILNA OGRAJA  - ETA certificirana lovilna ograja višine 5 m, dolžine 32 m, ENERGIJA 500 kJ
!!! MAKSIMALNI RAZTEZEK PLS PRI MEL TESTU NE SME PRESEGATI 5.50 m !!!
</t>
    </r>
    <r>
      <rPr>
        <sz val="10"/>
        <rFont val="Arial"/>
        <family val="2"/>
        <charset val="238"/>
      </rPr>
      <t xml:space="preserve">Nabava, dovoz, transport in montaža varovalne podajno lovilne ograje z nominalno višino h = 5 m - višina merjena na sredini vsakega polja sistema. Dobava, vrtanje, vgradnja in injektiranje sider  (po potrebi s tekstilno nogavico), predvidene dolžine 3-4 m. Vključno z izvedbo obbetoniranega temelja pod stebri ograje. Zapiranje vrzeli do 30 cm se izvede s podaljšanjem sekundarne mreže, ki se jo pritrdi s sidri (armaturno jeklo) fi 10 mm, dolžine sider do 30 cm.
</t>
    </r>
    <r>
      <rPr>
        <b/>
        <sz val="10"/>
        <rFont val="Arial"/>
        <family val="2"/>
      </rPr>
      <t xml:space="preserve">
</t>
    </r>
  </si>
  <si>
    <r>
      <t xml:space="preserve">PLS13 (km 12+061 - km 12+096)
PODAJNO LOVILNA OGRAJA  - ETA certificirana lovilna ograja višine 4 m, dolžine 36 m, ENERGIJA 500 kJ (upoštevati zapiranje končnih trikotnikov)
</t>
    </r>
    <r>
      <rPr>
        <sz val="10"/>
        <rFont val="Arial"/>
        <family val="2"/>
        <charset val="238"/>
      </rPr>
      <t xml:space="preserve">Nabava, dovoz, transport in montaža varovalne podajno lovilne ograje z nominalno višino h = 4 m - višina merjena na sredini vsakega polja sistema. Dobava, vrtanje, vgradnja in injektiranje sider  (po potrebi s tekstilno nogavico), predvidene dolžine 3-4 m. </t>
    </r>
    <r>
      <rPr>
        <b/>
        <sz val="10"/>
        <rFont val="Arial"/>
        <family val="2"/>
      </rPr>
      <t xml:space="preserve">
</t>
    </r>
    <r>
      <rPr>
        <sz val="10"/>
        <rFont val="Arial"/>
        <family val="2"/>
        <charset val="238"/>
      </rPr>
      <t>Vključno z izvedbo obbetoniranega temelja pod stebri ograje.</t>
    </r>
    <r>
      <rPr>
        <b/>
        <sz val="10"/>
        <rFont val="Arial"/>
        <family val="2"/>
      </rPr>
      <t xml:space="preserve"> </t>
    </r>
    <r>
      <rPr>
        <sz val="10"/>
        <rFont val="Arial"/>
        <family val="2"/>
        <charset val="238"/>
      </rPr>
      <t>Zapiranje vrzeli do 30 cm se izvede s podaljšanjem sekundarne mreže, ki se jo pritrdi s sidri (armaturno jeklo) fi 10 mm, dolžine sider do 30 cm.</t>
    </r>
    <r>
      <rPr>
        <b/>
        <sz val="10"/>
        <rFont val="Arial"/>
        <family val="2"/>
      </rPr>
      <t xml:space="preserve">
</t>
    </r>
  </si>
  <si>
    <r>
      <t xml:space="preserve">PLS14 (km 12+095 - km 12+116)
PODAJNO LOVILNA OGRAJA  - ETA certificirana lovilna ograja višine 4 m, dolžine 22 m, ENERGIJA 1000 kJ
!!! MAKSIMALNI RAZTEZEK PLS PRI MEL TESTU NE SME PRESEGATI 5.00 m !!!
</t>
    </r>
    <r>
      <rPr>
        <sz val="10"/>
        <rFont val="Arial"/>
        <family val="2"/>
        <charset val="238"/>
      </rPr>
      <t xml:space="preserve">Nabava, dovoz, transport in montaža varovalne podajno lovilne ograje z nominalno višino h = 4 m - višina merjena na sredini vsakega polja sistema. Dobava, vrtanje, vgradnja in injektiranje sider  (po potrebi s tekstilno nogavico), predvidene dolžine 4 m. Vključno z izvedbo obbetoniranega temelja pod stebri ograje. Zapiranje vrzeli do 30 cm se izvede s podaljšanjem sekundarne mreže, ki se jo pritrdi s sidri (armaturno jeklo) fi 10 mm, dolžine sider do 30 cm.
</t>
    </r>
  </si>
  <si>
    <r>
      <t xml:space="preserve">PLS15 (km 12+113 - km 12+135)
PODAJNO LOVILNA OGRAJA  - ETA certificirana lovilna ograja višine 4 m, dolžine 24 m, ENERGIJA 1000 kJ
</t>
    </r>
    <r>
      <rPr>
        <sz val="10"/>
        <rFont val="Arial"/>
        <family val="2"/>
        <charset val="238"/>
      </rPr>
      <t xml:space="preserve">Nabava, dovoz, transport in montaža varovalne podajno lovilne ograje z nominalno višino h = 4 m - višina merjena na sredini vsakega polja sistema. Dobava, vrtanje, vgradnja in injektiranje sider  (po potrebi s tekstilno nogavico), predvidene dolžine 4 m. Vključno z izvedbo obbetoniranega temelja pod stebri ograje. Zapiranje vrzeli do 30 cm se izvede s podaljšanjem sekundarne mreže, ki se jo pritrdi s sidri (armaturno jeklo) fi 10 mm, dolžine sider do 30 cm.
</t>
    </r>
    <r>
      <rPr>
        <b/>
        <sz val="10"/>
        <rFont val="Arial"/>
        <family val="2"/>
      </rPr>
      <t xml:space="preserve">
</t>
    </r>
  </si>
  <si>
    <r>
      <t xml:space="preserve">PLS16 (km 12+138 - km 12+235)
PODAJNO LOVILNA OGRAJA  - ETA certificirana lovilna ograja višine 4 m, dolžine 105 m, ENERGIJA 1000 kJ
!!! UPOŠTEVATI INTERNO SIDRANJE POD 60 M !!!
</t>
    </r>
    <r>
      <rPr>
        <sz val="10"/>
        <rFont val="Arial"/>
        <family val="2"/>
        <charset val="238"/>
      </rPr>
      <t xml:space="preserve">Nabava,dovoz, transport in montaža varovalne podajno lovilne ograje z nominalno višino h = 4 m - višina merjena na sredini vsakega polja sistema. Dobava, vrtanje, vgradnja in injektiranje sider  (po potrebi s tekstilno nogavico), predvidene dolžine 4 m. Vključno z izvedbo obbetoniranega temelja pod stebri ograje. Zapiranje vrzeli do 30 cm se izvede s podaljšanjem sekundarne mreže, ki se jo pritrdi s sidri (armaturno jeklo) fi 10 mm, dolžine sider do 30 cm.
</t>
    </r>
    <r>
      <rPr>
        <b/>
        <sz val="10"/>
        <rFont val="Arial"/>
        <family val="2"/>
      </rPr>
      <t xml:space="preserve">
</t>
    </r>
  </si>
  <si>
    <t>PONUDBENI PREDRAČUN</t>
  </si>
  <si>
    <t>Izvedba zaščitnih ukrepov pred padajočim kamenjem na odseku R2-428/1250 Luče-S. Logar od km 3.655 do km 3.670 in od km 11.485 do km 12.273</t>
  </si>
  <si>
    <r>
      <rPr>
        <b/>
        <sz val="10"/>
        <rFont val="Arial"/>
        <family val="2"/>
      </rPr>
      <t>PRILAGOJENE MREŽE</t>
    </r>
    <r>
      <rPr>
        <sz val="10"/>
        <rFont val="Arial"/>
        <family val="2"/>
      </rPr>
      <t xml:space="preserve">
</t>
    </r>
    <r>
      <rPr>
        <b/>
        <sz val="10"/>
        <rFont val="Arial"/>
        <family val="2"/>
      </rPr>
      <t xml:space="preserve">TEŽKO POCINKANO PLETIVO
</t>
    </r>
    <r>
      <rPr>
        <sz val="10"/>
        <rFont val="Arial"/>
        <family val="2"/>
      </rPr>
      <t>Nabava, dovoz in montaža težkega pocinkanega pletiva hex 80/100, 2,7mm, natezne trdnosti 40 kN/m, 
vključno s sidranjem v rastru 3/3 m, sidra gewi fi20 mm, L = 1.0-1.5 m (dobava, vrtanje, vgradnja in injektiranje (po potrebi) sider), dobava in montaža pritrditvenih plošč, mreže se na obodu pritrdi z obodno jeklenico fi 10 mm.</t>
    </r>
  </si>
  <si>
    <r>
      <rPr>
        <b/>
        <sz val="10"/>
        <rFont val="Arial"/>
        <family val="2"/>
      </rPr>
      <t>VISOKO NATEZNE MREŽE</t>
    </r>
    <r>
      <rPr>
        <sz val="10"/>
        <rFont val="Arial"/>
        <family val="2"/>
      </rPr>
      <t xml:space="preserve">
</t>
    </r>
    <r>
      <rPr>
        <b/>
        <sz val="10"/>
        <rFont val="Arial"/>
        <family val="2"/>
      </rPr>
      <t xml:space="preserve">Nabava, dovoz in (montaža) polaganje mrežnih panelov
(prilagojene mreže visoke natezne trdnosti)
</t>
    </r>
    <r>
      <rPr>
        <sz val="9"/>
        <rFont val="Arial"/>
        <family val="2"/>
      </rPr>
      <t>kapacitete min 150kN/m v vse smeri, premer žice 4.6mm, velikost okna 50/50mm, kvaliteta jekla Bst 620/770, vključno s:
- sidranjem z gewi sidri fi28 mm, l=3.0m (raster cca 2.5x2.5-2.8x2.8), na izpostavljenih delih se dolžino sider prilagodi (L=4.00 m)
- injektiranjem z injekcijsko maso Cementol Injecem (ali enakovredno)
- dobavo in montažo pritrditvenih plošč (spike plates)                          Dobava, vrtanje, vgradnja in injektiranje sider  (po potrebi s tekstilno nogavico).</t>
    </r>
  </si>
  <si>
    <r>
      <rPr>
        <b/>
        <sz val="10"/>
        <rFont val="Arial"/>
        <family val="2"/>
      </rPr>
      <t>PRILAGOJENE MREŽE</t>
    </r>
    <r>
      <rPr>
        <sz val="10"/>
        <rFont val="Arial"/>
        <family val="2"/>
      </rPr>
      <t xml:space="preserve">
</t>
    </r>
    <r>
      <rPr>
        <b/>
        <sz val="10"/>
        <rFont val="Arial"/>
        <family val="2"/>
      </rPr>
      <t xml:space="preserve">TEŽKO POCINKANO PLETIVO
</t>
    </r>
    <r>
      <rPr>
        <sz val="10"/>
        <rFont val="Arial"/>
        <family val="2"/>
      </rPr>
      <t>Nabava, dovoz in montaža težkega pocinkanega pletiva hex 80/100, 2,7mm, natezne trdnosti 40 kN/m,
vključno s sidranjem v rastru 3/3 m, sidra GEWI 20 mm, L = 1.0-1.5 m (dobava, vrtanje, vgradnja in injektiranje (po potrebi) sider)., dobava in montaža pritrditvenih plošč.</t>
    </r>
  </si>
  <si>
    <r>
      <t>- Pri vseh podajno lovilnih sistemih je predvideno sidranje temeljnih plošč na skalni osnovi. V primeru, da se z izravnavo terena v linijah ograj ne bo zagotovilo ustrezne podlage, se sidranje temeljnih plošč prilagodi v skladu z navodili proizvajalca lovilnih sistemov. Strošek morebitnih sprememb sidranja mora biti upoštevan v postavkah predračuna.                                                                                                                                      - Podajno lovilni sistemi: vsi vgrajeni materiali morajo biti proizvedeni v skladu z  evropskim tehničnim soglasjem (ETA) in preskušani po ETAG 027 s pridobljeno oznako CE. Pred izvedbo mora izvajalec del predložiti vso dokumentacijo naročniku in/ali inženirju v skladu z nacionalno in EU tehnično regulativo. Izvajalec mora upoštevati vsa navodila izbranega proizvajalca podajno lovilnega sistema glede vgrajevanja nosilcev, mreže, ojačitvenih in sidrnih vrvi, zavor in sidrišč. 
- V</t>
    </r>
    <r>
      <rPr>
        <i/>
        <sz val="12"/>
        <rFont val="Arial"/>
        <family val="2"/>
        <charset val="238"/>
      </rPr>
      <t xml:space="preserve">si podajno lovilni sistemi se morajo izvajati s primarno mrežo iz jeklenih obročev ali podobno in sekundarno mrežo za zaustavljanje kamnov manjših premerov.                                                                                              
- Delo se izvaja  v alpinističnem pristopu z vrvno tehniko, delo s težkimi bremeni. </t>
    </r>
    <r>
      <rPr>
        <i/>
        <sz val="12"/>
        <color indexed="63"/>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</si>
</sst>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4" x14ac:knownFonts="1">
    <font>
      <sz val="11"/>
      <color theme="1"/>
      <name val="Calibri"/>
      <family val="2"/>
      <charset val="238"/>
      <scheme val="minor"/>
    </font>
    <font>
      <sz val="10"/>
      <name val="Arial"/>
      <family val="2"/>
    </font>
    <font>
      <sz val="10"/>
      <name val="Arial"/>
      <family val="2"/>
      <charset val="238"/>
    </font>
    <font>
      <b/>
      <i/>
      <sz val="11"/>
      <color indexed="63"/>
      <name val="Arial"/>
      <family val="2"/>
    </font>
    <font>
      <b/>
      <i/>
      <sz val="12"/>
      <color indexed="63"/>
      <name val="Arial"/>
      <family val="2"/>
    </font>
    <font>
      <sz val="12"/>
      <name val="Arial"/>
      <family val="2"/>
    </font>
    <font>
      <b/>
      <sz val="10"/>
      <name val="Arial"/>
      <family val="2"/>
    </font>
    <font>
      <b/>
      <i/>
      <sz val="16"/>
      <color indexed="63"/>
      <name val="Arial"/>
      <family val="2"/>
    </font>
    <font>
      <b/>
      <sz val="14"/>
      <name val="Arial"/>
      <family val="2"/>
    </font>
    <font>
      <sz val="14"/>
      <name val="Arial"/>
      <family val="2"/>
    </font>
    <font>
      <i/>
      <sz val="12"/>
      <color indexed="63"/>
      <name val="Arial"/>
      <family val="2"/>
    </font>
    <font>
      <sz val="7"/>
      <name val="Arial"/>
      <family val="2"/>
    </font>
    <font>
      <sz val="12"/>
      <color indexed="63"/>
      <name val="Arial"/>
      <family val="2"/>
    </font>
    <font>
      <b/>
      <sz val="11"/>
      <name val="Arial"/>
      <family val="2"/>
    </font>
    <font>
      <sz val="11"/>
      <name val="Arial"/>
      <family val="2"/>
    </font>
    <font>
      <sz val="9"/>
      <name val="Arial"/>
      <family val="2"/>
    </font>
    <font>
      <b/>
      <sz val="10"/>
      <name val="Arial"/>
      <family val="2"/>
      <charset val="238"/>
    </font>
    <font>
      <sz val="10"/>
      <name val="Times New Roman"/>
      <family val="1"/>
      <charset val="238"/>
    </font>
    <font>
      <b/>
      <sz val="10"/>
      <name val="Times New Roman"/>
      <family val="1"/>
    </font>
    <font>
      <b/>
      <sz val="10"/>
      <color theme="1"/>
      <name val="Arial"/>
      <family val="2"/>
      <charset val="238"/>
    </font>
    <font>
      <sz val="12"/>
      <name val="Arial Narrow"/>
      <family val="2"/>
      <charset val="238"/>
    </font>
    <font>
      <i/>
      <sz val="12"/>
      <name val="Arial"/>
      <family val="2"/>
      <charset val="238"/>
    </font>
    <font>
      <i/>
      <sz val="9"/>
      <color rgb="FFFF0000"/>
      <name val="Arial Narrow"/>
      <family val="2"/>
      <charset val="238"/>
    </font>
    <font>
      <u/>
      <sz val="12"/>
      <color indexed="63"/>
      <name val="Arial"/>
      <family val="2"/>
      <charset val="238"/>
    </font>
  </fonts>
  <fills count="3">
    <fill>
      <patternFill patternType="none"/>
    </fill>
    <fill>
      <patternFill patternType="gray125"/>
    </fill>
    <fill>
      <patternFill patternType="solid">
        <fgColor indexed="22"/>
        <bgColor indexed="64"/>
      </patternFill>
    </fill>
  </fills>
  <borders count="21">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2" fillId="0" borderId="0"/>
    <xf numFmtId="0" fontId="2" fillId="0" borderId="0"/>
  </cellStyleXfs>
  <cellXfs count="144">
    <xf numFmtId="0" fontId="0" fillId="0" borderId="0" xfId="0"/>
    <xf numFmtId="49" fontId="17" fillId="0" borderId="0" xfId="0" applyNumberFormat="1" applyFont="1" applyBorder="1" applyAlignment="1">
      <alignment horizontal="left" vertical="center" wrapText="1"/>
    </xf>
    <xf numFmtId="0" fontId="19" fillId="0" borderId="0" xfId="0" applyFont="1" applyProtection="1"/>
    <xf numFmtId="0" fontId="20" fillId="0" borderId="0" xfId="2" applyFont="1" applyFill="1" applyBorder="1" applyAlignment="1" applyProtection="1">
      <alignment vertical="top" wrapText="1" shrinkToFit="1"/>
    </xf>
    <xf numFmtId="0" fontId="0" fillId="0" borderId="0" xfId="0" applyBorder="1" applyAlignment="1">
      <alignment wrapText="1"/>
    </xf>
    <xf numFmtId="0" fontId="0" fillId="0" borderId="0" xfId="0" applyAlignment="1">
      <alignment wrapText="1"/>
    </xf>
    <xf numFmtId="0" fontId="22" fillId="0" borderId="0" xfId="2" applyFont="1" applyBorder="1" applyAlignment="1">
      <alignment vertical="top" wrapText="1" shrinkToFit="1"/>
    </xf>
    <xf numFmtId="0" fontId="1" fillId="0" borderId="0" xfId="0" applyFont="1" applyBorder="1" applyAlignment="1" applyProtection="1">
      <alignment vertical="top"/>
    </xf>
    <xf numFmtId="4" fontId="1" fillId="0" borderId="0" xfId="0" applyNumberFormat="1" applyFont="1" applyBorder="1" applyAlignment="1" applyProtection="1">
      <alignment vertical="top"/>
    </xf>
    <xf numFmtId="0" fontId="4" fillId="0" borderId="0" xfId="1" applyFont="1" applyBorder="1" applyAlignment="1" applyProtection="1">
      <alignment vertical="top"/>
    </xf>
    <xf numFmtId="0" fontId="4" fillId="0" borderId="0" xfId="1" applyFont="1" applyBorder="1" applyAlignment="1" applyProtection="1">
      <alignment horizontal="right" vertical="top"/>
    </xf>
    <xf numFmtId="0" fontId="1" fillId="0" borderId="0" xfId="1" applyFont="1" applyAlignment="1" applyProtection="1">
      <alignment vertical="top"/>
    </xf>
    <xf numFmtId="2" fontId="1" fillId="0" borderId="0" xfId="1" applyNumberFormat="1" applyFont="1" applyBorder="1" applyAlignment="1" applyProtection="1">
      <alignment vertical="top"/>
    </xf>
    <xf numFmtId="2" fontId="5" fillId="0" borderId="0" xfId="1" applyNumberFormat="1" applyFont="1" applyBorder="1" applyAlignment="1" applyProtection="1">
      <alignment horizontal="left" vertical="top"/>
    </xf>
    <xf numFmtId="4" fontId="6" fillId="0" borderId="0" xfId="1" applyNumberFormat="1" applyFont="1" applyBorder="1" applyAlignment="1" applyProtection="1">
      <alignment horizontal="right" vertical="top"/>
    </xf>
    <xf numFmtId="0" fontId="6" fillId="0" borderId="0" xfId="0" applyFont="1" applyBorder="1" applyAlignment="1" applyProtection="1">
      <alignment vertical="top"/>
    </xf>
    <xf numFmtId="4" fontId="1" fillId="0" borderId="0" xfId="0" applyNumberFormat="1" applyFont="1" applyBorder="1" applyAlignment="1" applyProtection="1">
      <alignment horizontal="left" vertical="top"/>
    </xf>
    <xf numFmtId="49" fontId="1" fillId="0" borderId="0" xfId="0" applyNumberFormat="1" applyFont="1" applyBorder="1" applyAlignment="1" applyProtection="1">
      <alignment horizontal="left" vertical="top" wrapText="1"/>
    </xf>
    <xf numFmtId="49" fontId="1" fillId="0" borderId="0" xfId="0" applyNumberFormat="1" applyFont="1" applyBorder="1" applyAlignment="1" applyProtection="1">
      <alignment horizontal="center" vertical="top"/>
    </xf>
    <xf numFmtId="4" fontId="1" fillId="0" borderId="0" xfId="0" applyNumberFormat="1" applyFont="1" applyBorder="1" applyAlignment="1" applyProtection="1">
      <alignment horizontal="right" vertical="top"/>
    </xf>
    <xf numFmtId="164" fontId="1" fillId="0" borderId="0" xfId="0" applyNumberFormat="1" applyFont="1" applyBorder="1" applyAlignment="1" applyProtection="1">
      <alignment horizontal="right" vertical="top"/>
    </xf>
    <xf numFmtId="4" fontId="8" fillId="0" borderId="0" xfId="0" applyNumberFormat="1" applyFont="1" applyBorder="1" applyAlignment="1" applyProtection="1">
      <alignment horizontal="left" vertical="top"/>
    </xf>
    <xf numFmtId="164" fontId="9" fillId="0" borderId="0" xfId="0" applyNumberFormat="1" applyFont="1" applyBorder="1" applyAlignment="1" applyProtection="1">
      <alignment horizontal="right" vertical="top"/>
    </xf>
    <xf numFmtId="4" fontId="6" fillId="0" borderId="0" xfId="0" applyNumberFormat="1" applyFont="1" applyBorder="1" applyAlignment="1" applyProtection="1">
      <alignment horizontal="left" vertical="top"/>
    </xf>
    <xf numFmtId="49" fontId="6" fillId="0" borderId="0" xfId="0" applyNumberFormat="1" applyFont="1" applyBorder="1" applyAlignment="1" applyProtection="1">
      <alignment horizontal="left" vertical="top" wrapText="1"/>
    </xf>
    <xf numFmtId="49" fontId="6" fillId="0" borderId="0" xfId="0" applyNumberFormat="1" applyFont="1" applyBorder="1" applyAlignment="1" applyProtection="1">
      <alignment horizontal="center" vertical="top"/>
    </xf>
    <xf numFmtId="4" fontId="6" fillId="0" borderId="0" xfId="0" applyNumberFormat="1" applyFont="1" applyBorder="1" applyAlignment="1" applyProtection="1">
      <alignment horizontal="right" vertical="top"/>
    </xf>
    <xf numFmtId="164" fontId="6" fillId="0" borderId="0" xfId="0" applyNumberFormat="1" applyFont="1" applyBorder="1" applyAlignment="1" applyProtection="1">
      <alignment horizontal="right" vertical="top" wrapText="1"/>
    </xf>
    <xf numFmtId="4" fontId="6" fillId="0" borderId="1" xfId="0" applyNumberFormat="1" applyFont="1" applyBorder="1" applyAlignment="1" applyProtection="1">
      <alignment horizontal="left" vertical="top"/>
    </xf>
    <xf numFmtId="49" fontId="6" fillId="0" borderId="1" xfId="0" applyNumberFormat="1" applyFont="1" applyBorder="1" applyAlignment="1" applyProtection="1">
      <alignment horizontal="left" vertical="top" wrapText="1"/>
    </xf>
    <xf numFmtId="164" fontId="6" fillId="0" borderId="1" xfId="0" applyNumberFormat="1" applyFont="1" applyBorder="1" applyAlignment="1" applyProtection="1">
      <alignment horizontal="right" vertical="top" wrapText="1"/>
    </xf>
    <xf numFmtId="164" fontId="6" fillId="0" borderId="0" xfId="0" applyNumberFormat="1" applyFont="1" applyBorder="1" applyAlignment="1" applyProtection="1">
      <alignment horizontal="right" vertical="top"/>
    </xf>
    <xf numFmtId="49" fontId="6" fillId="0" borderId="1" xfId="0" applyNumberFormat="1" applyFont="1" applyBorder="1" applyAlignment="1" applyProtection="1">
      <alignment horizontal="center" vertical="top"/>
    </xf>
    <xf numFmtId="4" fontId="6" fillId="0" borderId="1" xfId="0" applyNumberFormat="1" applyFont="1" applyBorder="1" applyAlignment="1" applyProtection="1">
      <alignment horizontal="right" vertical="top"/>
    </xf>
    <xf numFmtId="164" fontId="6" fillId="0" borderId="1" xfId="0" applyNumberFormat="1" applyFont="1" applyBorder="1" applyAlignment="1" applyProtection="1">
      <alignment horizontal="right" vertical="top"/>
    </xf>
    <xf numFmtId="4" fontId="6" fillId="0" borderId="2" xfId="0" applyNumberFormat="1" applyFont="1" applyBorder="1" applyAlignment="1" applyProtection="1">
      <alignment horizontal="left" vertical="top"/>
    </xf>
    <xf numFmtId="49" fontId="6" fillId="0" borderId="2" xfId="0" applyNumberFormat="1" applyFont="1" applyBorder="1" applyAlignment="1" applyProtection="1">
      <alignment horizontal="left" vertical="top" wrapText="1"/>
    </xf>
    <xf numFmtId="49" fontId="6" fillId="0" borderId="2" xfId="0" applyNumberFormat="1" applyFont="1" applyBorder="1" applyAlignment="1" applyProtection="1">
      <alignment horizontal="center" vertical="top"/>
    </xf>
    <xf numFmtId="4" fontId="6" fillId="0" borderId="2" xfId="0" applyNumberFormat="1" applyFont="1" applyBorder="1" applyAlignment="1" applyProtection="1">
      <alignment horizontal="right" vertical="top"/>
    </xf>
    <xf numFmtId="164" fontId="6" fillId="0" borderId="2" xfId="0" applyNumberFormat="1" applyFont="1" applyBorder="1" applyAlignment="1" applyProtection="1">
      <alignment horizontal="right" vertical="top"/>
    </xf>
    <xf numFmtId="0" fontId="11" fillId="0" borderId="0" xfId="1" applyFont="1" applyBorder="1" applyAlignment="1" applyProtection="1">
      <alignment vertical="top"/>
    </xf>
    <xf numFmtId="0" fontId="23" fillId="0" borderId="0" xfId="1" applyFont="1" applyBorder="1" applyAlignment="1" applyProtection="1">
      <alignment vertical="top"/>
    </xf>
    <xf numFmtId="0" fontId="23" fillId="0" borderId="0" xfId="1" applyFont="1" applyBorder="1" applyAlignment="1" applyProtection="1">
      <alignment vertical="top" wrapText="1"/>
    </xf>
    <xf numFmtId="0" fontId="0" fillId="0" borderId="0" xfId="0" applyProtection="1"/>
    <xf numFmtId="4" fontId="1" fillId="0" borderId="3" xfId="0" applyNumberFormat="1" applyFont="1" applyBorder="1" applyAlignment="1" applyProtection="1">
      <alignment horizontal="center" vertical="center"/>
      <protection locked="0"/>
    </xf>
    <xf numFmtId="4" fontId="1" fillId="0" borderId="3" xfId="0" applyNumberFormat="1" applyFont="1" applyFill="1" applyBorder="1" applyAlignment="1" applyProtection="1">
      <alignment horizontal="center" vertical="center"/>
      <protection locked="0"/>
    </xf>
    <xf numFmtId="4" fontId="1" fillId="0" borderId="11" xfId="0" applyNumberFormat="1" applyFont="1" applyFill="1" applyBorder="1" applyAlignment="1" applyProtection="1">
      <alignment horizontal="center" vertical="center"/>
      <protection locked="0"/>
    </xf>
    <xf numFmtId="0" fontId="12" fillId="0" borderId="0" xfId="1" applyFont="1" applyBorder="1" applyAlignment="1" applyProtection="1">
      <alignment horizontal="right" vertical="top"/>
    </xf>
    <xf numFmtId="0" fontId="1" fillId="0" borderId="0" xfId="1" applyFont="1" applyBorder="1" applyAlignment="1" applyProtection="1">
      <alignment vertical="top"/>
    </xf>
    <xf numFmtId="0" fontId="1" fillId="0" borderId="3" xfId="1" applyFont="1" applyBorder="1" applyAlignment="1" applyProtection="1">
      <alignment vertical="top"/>
    </xf>
    <xf numFmtId="0" fontId="1" fillId="0" borderId="3" xfId="1" applyFont="1" applyBorder="1" applyAlignment="1" applyProtection="1">
      <alignment horizontal="right" vertical="top"/>
    </xf>
    <xf numFmtId="0" fontId="1" fillId="0" borderId="3" xfId="1" applyFont="1" applyBorder="1" applyAlignment="1" applyProtection="1">
      <alignment vertical="top" wrapText="1"/>
    </xf>
    <xf numFmtId="0" fontId="1" fillId="0" borderId="3" xfId="1" applyFont="1" applyBorder="1" applyAlignment="1" applyProtection="1">
      <alignment horizontal="center" vertical="center"/>
    </xf>
    <xf numFmtId="2" fontId="1" fillId="0" borderId="3" xfId="1" applyNumberFormat="1" applyFont="1" applyBorder="1" applyAlignment="1" applyProtection="1">
      <alignment horizontal="center" vertical="center"/>
    </xf>
    <xf numFmtId="4" fontId="1" fillId="0" borderId="3" xfId="1" applyNumberFormat="1" applyFont="1" applyBorder="1" applyAlignment="1" applyProtection="1">
      <alignment horizontal="center" vertical="center"/>
    </xf>
    <xf numFmtId="4" fontId="6" fillId="2" borderId="4" xfId="0" applyNumberFormat="1" applyFont="1" applyFill="1" applyBorder="1" applyAlignment="1" applyProtection="1">
      <alignment horizontal="left" vertical="top"/>
    </xf>
    <xf numFmtId="4" fontId="6" fillId="2" borderId="0" xfId="0" applyNumberFormat="1" applyFont="1" applyFill="1" applyBorder="1" applyAlignment="1" applyProtection="1">
      <alignment horizontal="left" vertical="top"/>
    </xf>
    <xf numFmtId="49" fontId="6" fillId="2" borderId="0" xfId="0" applyNumberFormat="1" applyFont="1" applyFill="1" applyBorder="1" applyAlignment="1" applyProtection="1">
      <alignment horizontal="left" vertical="top" wrapText="1"/>
    </xf>
    <xf numFmtId="49" fontId="1" fillId="2" borderId="0" xfId="0" applyNumberFormat="1" applyFont="1" applyFill="1" applyBorder="1" applyAlignment="1" applyProtection="1">
      <alignment horizontal="center" vertical="center"/>
    </xf>
    <xf numFmtId="4" fontId="1" fillId="2" borderId="0" xfId="0" applyNumberFormat="1" applyFont="1" applyFill="1" applyBorder="1" applyAlignment="1" applyProtection="1">
      <alignment horizontal="right" vertical="center"/>
    </xf>
    <xf numFmtId="164" fontId="1" fillId="2" borderId="5" xfId="0" applyNumberFormat="1" applyFont="1" applyFill="1" applyBorder="1" applyAlignment="1" applyProtection="1">
      <alignment horizontal="right" vertical="center"/>
    </xf>
    <xf numFmtId="3" fontId="1" fillId="0" borderId="3" xfId="0" applyNumberFormat="1" applyFont="1" applyFill="1" applyBorder="1" applyAlignment="1" applyProtection="1">
      <alignment horizontal="center" vertical="center"/>
    </xf>
    <xf numFmtId="3" fontId="1" fillId="0" borderId="3" xfId="0" applyNumberFormat="1" applyFont="1" applyFill="1" applyBorder="1" applyAlignment="1" applyProtection="1">
      <alignment horizontal="left" vertical="top"/>
    </xf>
    <xf numFmtId="49" fontId="1" fillId="0" borderId="3" xfId="0" applyNumberFormat="1" applyFont="1" applyBorder="1" applyAlignment="1" applyProtection="1">
      <alignment horizontal="left" vertical="top" wrapText="1"/>
    </xf>
    <xf numFmtId="49" fontId="1" fillId="0" borderId="3" xfId="0" applyNumberFormat="1" applyFont="1" applyBorder="1" applyAlignment="1" applyProtection="1">
      <alignment horizontal="center" vertical="center"/>
    </xf>
    <xf numFmtId="4" fontId="1" fillId="0" borderId="3" xfId="0" applyNumberFormat="1" applyFont="1" applyBorder="1" applyAlignment="1" applyProtection="1">
      <alignment horizontal="center" vertical="center"/>
    </xf>
    <xf numFmtId="1" fontId="1" fillId="0" borderId="3" xfId="0" applyNumberFormat="1" applyFont="1" applyFill="1" applyBorder="1" applyAlignment="1" applyProtection="1">
      <alignment horizontal="center" vertical="center"/>
    </xf>
    <xf numFmtId="1" fontId="1" fillId="0" borderId="3" xfId="0" applyNumberFormat="1" applyFont="1" applyFill="1" applyBorder="1" applyAlignment="1" applyProtection="1">
      <alignment horizontal="left" vertical="top"/>
    </xf>
    <xf numFmtId="0" fontId="1" fillId="0" borderId="3" xfId="0" applyFont="1" applyFill="1" applyBorder="1" applyAlignment="1" applyProtection="1">
      <alignment vertical="top" wrapText="1"/>
    </xf>
    <xf numFmtId="4" fontId="1" fillId="0" borderId="3" xfId="0" applyNumberFormat="1" applyFont="1" applyFill="1" applyBorder="1" applyAlignment="1" applyProtection="1">
      <alignment horizontal="center" vertical="center"/>
    </xf>
    <xf numFmtId="49" fontId="1" fillId="0" borderId="3"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left" vertical="top" wrapText="1"/>
    </xf>
    <xf numFmtId="49" fontId="1" fillId="0" borderId="3" xfId="0" applyNumberFormat="1" applyFont="1" applyBorder="1" applyAlignment="1" applyProtection="1">
      <alignment horizontal="left" vertical="center" wrapText="1"/>
    </xf>
    <xf numFmtId="4" fontId="14" fillId="2" borderId="7" xfId="0" applyNumberFormat="1" applyFont="1" applyFill="1" applyBorder="1" applyAlignment="1" applyProtection="1">
      <alignment horizontal="right" vertical="center"/>
    </xf>
    <xf numFmtId="49" fontId="13" fillId="0" borderId="0" xfId="0" applyNumberFormat="1" applyFont="1" applyFill="1" applyBorder="1" applyAlignment="1" applyProtection="1">
      <alignment horizontal="left" vertical="top" wrapText="1"/>
    </xf>
    <xf numFmtId="4" fontId="14" fillId="0" borderId="0" xfId="0" applyNumberFormat="1" applyFont="1" applyFill="1" applyBorder="1" applyAlignment="1" applyProtection="1">
      <alignment horizontal="right" vertical="top"/>
    </xf>
    <xf numFmtId="3" fontId="1" fillId="0" borderId="3" xfId="0" applyNumberFormat="1" applyFont="1" applyFill="1" applyBorder="1" applyAlignment="1" applyProtection="1">
      <alignment horizontal="center" vertical="top"/>
    </xf>
    <xf numFmtId="0" fontId="6" fillId="0" borderId="3" xfId="0" applyFont="1" applyBorder="1" applyAlignment="1" applyProtection="1">
      <alignment horizontal="justify" vertical="top" wrapText="1"/>
    </xf>
    <xf numFmtId="0" fontId="1" fillId="0" borderId="3"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0" borderId="11" xfId="0" applyFont="1" applyBorder="1" applyAlignment="1" applyProtection="1">
      <alignment horizontal="center" vertical="center"/>
    </xf>
    <xf numFmtId="4" fontId="1" fillId="0" borderId="11"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left" vertical="top" wrapText="1"/>
    </xf>
    <xf numFmtId="4" fontId="14" fillId="2" borderId="13" xfId="0" applyNumberFormat="1" applyFont="1" applyFill="1" applyBorder="1" applyAlignment="1" applyProtection="1">
      <alignment horizontal="center" vertical="center"/>
    </xf>
    <xf numFmtId="164" fontId="1" fillId="0" borderId="3" xfId="0" applyNumberFormat="1" applyFont="1" applyBorder="1" applyAlignment="1" applyProtection="1">
      <alignment horizontal="center" vertical="center"/>
    </xf>
    <xf numFmtId="164" fontId="13" fillId="2" borderId="9" xfId="0" applyNumberFormat="1" applyFont="1" applyFill="1" applyBorder="1" applyAlignment="1" applyProtection="1">
      <alignment horizontal="right" vertical="center"/>
    </xf>
    <xf numFmtId="164" fontId="13" fillId="0" borderId="10" xfId="0" applyNumberFormat="1" applyFont="1" applyFill="1" applyBorder="1" applyAlignment="1" applyProtection="1">
      <alignment horizontal="right" vertical="top"/>
    </xf>
    <xf numFmtId="164" fontId="13" fillId="0" borderId="0" xfId="0" applyNumberFormat="1" applyFont="1" applyFill="1" applyBorder="1" applyAlignment="1" applyProtection="1">
      <alignment horizontal="right" vertical="top"/>
    </xf>
    <xf numFmtId="164" fontId="13" fillId="2" borderId="8" xfId="0" applyNumberFormat="1" applyFont="1" applyFill="1" applyBorder="1" applyAlignment="1" applyProtection="1">
      <alignment horizontal="right" vertical="center"/>
    </xf>
    <xf numFmtId="164" fontId="1" fillId="0" borderId="11" xfId="0" applyNumberFormat="1" applyFont="1" applyBorder="1" applyAlignment="1" applyProtection="1">
      <alignment horizontal="center" vertical="center" wrapText="1"/>
    </xf>
    <xf numFmtId="164" fontId="13" fillId="2" borderId="15" xfId="0" applyNumberFormat="1" applyFont="1" applyFill="1" applyBorder="1" applyAlignment="1" applyProtection="1">
      <alignment horizontal="center" vertical="center"/>
    </xf>
    <xf numFmtId="164" fontId="13" fillId="2" borderId="14" xfId="0" applyNumberFormat="1" applyFont="1" applyFill="1" applyBorder="1" applyAlignment="1" applyProtection="1">
      <alignment horizontal="center" vertical="center"/>
    </xf>
    <xf numFmtId="0" fontId="1" fillId="0" borderId="3" xfId="1" applyFont="1" applyBorder="1" applyAlignment="1" applyProtection="1">
      <alignment horizontal="center" vertical="top"/>
    </xf>
    <xf numFmtId="2" fontId="1" fillId="0" borderId="3" xfId="1" applyNumberFormat="1" applyFont="1" applyBorder="1" applyAlignment="1" applyProtection="1">
      <alignment horizontal="center" vertical="top"/>
    </xf>
    <xf numFmtId="4" fontId="1" fillId="0" borderId="3" xfId="1" applyNumberFormat="1" applyFont="1" applyBorder="1" applyAlignment="1" applyProtection="1">
      <alignment horizontal="center" vertical="top"/>
    </xf>
    <xf numFmtId="49" fontId="1" fillId="2" borderId="0" xfId="0" applyNumberFormat="1" applyFont="1" applyFill="1" applyBorder="1" applyAlignment="1" applyProtection="1">
      <alignment horizontal="center" vertical="top"/>
    </xf>
    <xf numFmtId="4" fontId="1" fillId="2" borderId="0" xfId="0" applyNumberFormat="1" applyFont="1" applyFill="1" applyBorder="1" applyAlignment="1" applyProtection="1">
      <alignment horizontal="right" vertical="top"/>
    </xf>
    <xf numFmtId="164" fontId="1" fillId="2" borderId="5" xfId="0" applyNumberFormat="1" applyFont="1" applyFill="1" applyBorder="1" applyAlignment="1" applyProtection="1">
      <alignment horizontal="right" vertical="top"/>
    </xf>
    <xf numFmtId="49" fontId="6" fillId="0" borderId="3" xfId="0" applyNumberFormat="1" applyFont="1" applyBorder="1" applyAlignment="1" applyProtection="1">
      <alignment horizontal="left" vertical="top" wrapText="1"/>
    </xf>
    <xf numFmtId="49" fontId="1" fillId="0" borderId="3" xfId="0" applyNumberFormat="1" applyFont="1" applyFill="1" applyBorder="1" applyAlignment="1" applyProtection="1">
      <alignment horizontal="center" vertical="center"/>
    </xf>
    <xf numFmtId="49" fontId="6" fillId="0" borderId="3" xfId="0" applyNumberFormat="1" applyFont="1" applyBorder="1" applyAlignment="1" applyProtection="1">
      <alignment horizontal="left" vertical="center" wrapText="1"/>
    </xf>
    <xf numFmtId="4" fontId="14" fillId="2" borderId="7" xfId="0" applyNumberFormat="1" applyFont="1" applyFill="1" applyBorder="1" applyAlignment="1" applyProtection="1">
      <alignment horizontal="center" vertical="center"/>
    </xf>
    <xf numFmtId="164" fontId="13" fillId="2" borderId="8" xfId="0" applyNumberFormat="1" applyFont="1" applyFill="1" applyBorder="1" applyAlignment="1" applyProtection="1">
      <alignment horizontal="center" vertical="center"/>
    </xf>
    <xf numFmtId="164" fontId="13" fillId="2" borderId="9" xfId="0" applyNumberFormat="1" applyFont="1" applyFill="1" applyBorder="1" applyAlignment="1" applyProtection="1">
      <alignment horizontal="center" vertical="center"/>
    </xf>
    <xf numFmtId="0" fontId="1" fillId="0" borderId="3" xfId="0" applyFont="1" applyFill="1" applyBorder="1" applyAlignment="1" applyProtection="1">
      <alignment horizontal="left" vertical="top" wrapText="1"/>
    </xf>
    <xf numFmtId="4" fontId="1" fillId="0" borderId="3" xfId="0" applyNumberFormat="1" applyFont="1" applyFill="1" applyBorder="1" applyAlignment="1" applyProtection="1">
      <alignment horizontal="center" vertical="center" wrapText="1"/>
    </xf>
    <xf numFmtId="49" fontId="1" fillId="0" borderId="11" xfId="0" applyNumberFormat="1" applyFont="1" applyBorder="1" applyAlignment="1" applyProtection="1">
      <alignment horizontal="center" vertical="center"/>
    </xf>
    <xf numFmtId="0" fontId="1" fillId="0" borderId="3" xfId="0" applyFont="1" applyBorder="1" applyAlignment="1" applyProtection="1">
      <alignment horizontal="right" vertical="top" wrapText="1"/>
    </xf>
    <xf numFmtId="0" fontId="16" fillId="0" borderId="11" xfId="0" applyFont="1" applyFill="1" applyBorder="1" applyAlignment="1" applyProtection="1">
      <alignment horizontal="left" vertical="top" wrapText="1"/>
    </xf>
    <xf numFmtId="0" fontId="1" fillId="0" borderId="0" xfId="0" applyFont="1" applyFill="1" applyBorder="1" applyAlignment="1" applyProtection="1">
      <alignment vertical="top"/>
    </xf>
    <xf numFmtId="0" fontId="1" fillId="0" borderId="0" xfId="0" applyFont="1" applyBorder="1" applyAlignment="1" applyProtection="1">
      <alignment vertical="center"/>
    </xf>
    <xf numFmtId="0" fontId="1" fillId="0" borderId="0" xfId="0" applyFont="1" applyFill="1" applyAlignment="1" applyProtection="1">
      <alignment vertical="top"/>
    </xf>
    <xf numFmtId="0" fontId="1" fillId="0" borderId="0" xfId="0" applyFont="1" applyFill="1" applyProtection="1"/>
    <xf numFmtId="4" fontId="1" fillId="0" borderId="16" xfId="0" applyNumberFormat="1" applyFont="1" applyBorder="1" applyAlignment="1" applyProtection="1">
      <alignment horizontal="center" vertical="center"/>
      <protection locked="0"/>
    </xf>
    <xf numFmtId="4" fontId="1" fillId="2" borderId="0" xfId="0" applyNumberFormat="1" applyFont="1" applyFill="1" applyBorder="1" applyAlignment="1" applyProtection="1">
      <alignment horizontal="center" vertical="center"/>
    </xf>
    <xf numFmtId="4" fontId="1" fillId="2" borderId="5" xfId="0" applyNumberFormat="1" applyFont="1" applyFill="1" applyBorder="1" applyAlignment="1" applyProtection="1">
      <alignment horizontal="center" vertical="center"/>
    </xf>
    <xf numFmtId="3" fontId="1" fillId="0" borderId="16" xfId="0" applyNumberFormat="1" applyFont="1" applyFill="1" applyBorder="1" applyAlignment="1" applyProtection="1">
      <alignment horizontal="center" vertical="top"/>
    </xf>
    <xf numFmtId="0" fontId="6" fillId="0" borderId="16" xfId="0" applyFont="1" applyBorder="1" applyAlignment="1" applyProtection="1">
      <alignment horizontal="justify" vertical="top" wrapText="1"/>
    </xf>
    <xf numFmtId="49" fontId="1" fillId="0" borderId="16" xfId="0" applyNumberFormat="1" applyFont="1" applyBorder="1" applyAlignment="1" applyProtection="1">
      <alignment horizontal="center" vertical="center"/>
    </xf>
    <xf numFmtId="4" fontId="1" fillId="0" borderId="16" xfId="0" applyNumberFormat="1" applyFont="1" applyBorder="1" applyAlignment="1" applyProtection="1">
      <alignment horizontal="center" vertical="center"/>
    </xf>
    <xf numFmtId="49" fontId="14" fillId="2" borderId="18" xfId="0" applyNumberFormat="1" applyFont="1" applyFill="1" applyBorder="1" applyAlignment="1" applyProtection="1">
      <alignment horizontal="center" vertical="center"/>
    </xf>
    <xf numFmtId="4" fontId="14" fillId="2" borderId="18" xfId="0" applyNumberFormat="1" applyFont="1" applyFill="1" applyBorder="1" applyAlignment="1" applyProtection="1">
      <alignment horizontal="center" vertical="center"/>
    </xf>
    <xf numFmtId="0" fontId="2" fillId="0" borderId="0" xfId="0" applyFont="1" applyBorder="1" applyAlignment="1" applyProtection="1">
      <alignment vertical="top"/>
    </xf>
    <xf numFmtId="164" fontId="1" fillId="0" borderId="16" xfId="0" applyNumberFormat="1" applyFont="1" applyBorder="1" applyAlignment="1" applyProtection="1">
      <alignment horizontal="center" vertical="center"/>
    </xf>
    <xf numFmtId="164" fontId="13" fillId="2" borderId="20" xfId="0" applyNumberFormat="1" applyFont="1" applyFill="1" applyBorder="1" applyAlignment="1" applyProtection="1">
      <alignment horizontal="center" vertical="center"/>
    </xf>
    <xf numFmtId="4" fontId="13" fillId="2" borderId="19" xfId="0" applyNumberFormat="1" applyFont="1" applyFill="1" applyBorder="1" applyAlignment="1" applyProtection="1">
      <alignment horizontal="center" vertical="center"/>
    </xf>
    <xf numFmtId="0" fontId="0" fillId="0" borderId="0" xfId="0" applyProtection="1">
      <protection locked="0"/>
    </xf>
    <xf numFmtId="0" fontId="3" fillId="0" borderId="0" xfId="1" applyFont="1" applyBorder="1" applyAlignment="1" applyProtection="1">
      <alignment horizontal="left" vertical="top" wrapText="1"/>
    </xf>
    <xf numFmtId="0" fontId="18" fillId="0" borderId="0" xfId="0" applyFont="1" applyBorder="1" applyAlignment="1" applyProtection="1">
      <alignment horizontal="justify" vertical="top" wrapText="1"/>
    </xf>
    <xf numFmtId="0" fontId="3" fillId="0" borderId="0" xfId="1" applyFont="1" applyBorder="1" applyAlignment="1" applyProtection="1">
      <alignment horizontal="left" vertical="top" wrapText="1"/>
    </xf>
    <xf numFmtId="0" fontId="7" fillId="0" borderId="0" xfId="1" applyFont="1" applyBorder="1" applyAlignment="1" applyProtection="1">
      <alignment horizontal="center" vertical="top" wrapText="1"/>
    </xf>
    <xf numFmtId="49" fontId="8" fillId="0" borderId="0" xfId="0" applyNumberFormat="1" applyFont="1" applyBorder="1" applyAlignment="1" applyProtection="1">
      <alignment horizontal="center" vertical="top" wrapText="1"/>
    </xf>
    <xf numFmtId="0" fontId="6" fillId="0" borderId="0" xfId="0" applyFont="1" applyBorder="1" applyAlignment="1" applyProtection="1">
      <alignment horizontal="center" vertical="top"/>
    </xf>
    <xf numFmtId="0" fontId="10" fillId="0" borderId="0" xfId="1" quotePrefix="1" applyFont="1" applyBorder="1" applyAlignment="1" applyProtection="1">
      <alignment horizontal="left" vertical="top" wrapText="1"/>
    </xf>
    <xf numFmtId="0" fontId="10" fillId="0" borderId="0" xfId="1" applyFont="1" applyBorder="1" applyAlignment="1" applyProtection="1">
      <alignment horizontal="left" vertical="top"/>
    </xf>
    <xf numFmtId="0" fontId="3" fillId="0" borderId="0" xfId="1" applyFont="1" applyBorder="1" applyAlignment="1" applyProtection="1">
      <alignment horizontal="center" vertical="top" wrapText="1"/>
    </xf>
    <xf numFmtId="49" fontId="13" fillId="2" borderId="12" xfId="0" applyNumberFormat="1" applyFont="1" applyFill="1" applyBorder="1" applyAlignment="1" applyProtection="1">
      <alignment horizontal="left" vertical="top" wrapText="1"/>
    </xf>
    <xf numFmtId="49" fontId="13" fillId="2" borderId="13" xfId="0" applyNumberFormat="1" applyFont="1" applyFill="1" applyBorder="1" applyAlignment="1" applyProtection="1">
      <alignment horizontal="left" vertical="top" wrapText="1"/>
    </xf>
    <xf numFmtId="0" fontId="3" fillId="0" borderId="0" xfId="1" applyFont="1" applyBorder="1" applyAlignment="1" applyProtection="1">
      <alignment horizontal="left" vertical="top" wrapText="1"/>
    </xf>
    <xf numFmtId="49" fontId="13" fillId="2" borderId="6" xfId="0" applyNumberFormat="1" applyFont="1" applyFill="1" applyBorder="1" applyAlignment="1" applyProtection="1">
      <alignment horizontal="left" vertical="top" wrapText="1"/>
    </xf>
    <xf numFmtId="49" fontId="13" fillId="2" borderId="7" xfId="0" applyNumberFormat="1" applyFont="1" applyFill="1" applyBorder="1" applyAlignment="1" applyProtection="1">
      <alignment horizontal="left" vertical="top" wrapText="1"/>
    </xf>
    <xf numFmtId="49" fontId="13" fillId="2" borderId="17" xfId="0" applyNumberFormat="1" applyFont="1" applyFill="1" applyBorder="1" applyAlignment="1" applyProtection="1">
      <alignment horizontal="left" vertical="top" wrapText="1"/>
    </xf>
    <xf numFmtId="49" fontId="13" fillId="2" borderId="18" xfId="0" applyNumberFormat="1" applyFont="1" applyFill="1" applyBorder="1" applyAlignment="1" applyProtection="1">
      <alignment horizontal="left" vertical="top" wrapText="1"/>
    </xf>
  </cellXfs>
  <cellStyles count="3">
    <cellStyle name="Navadno" xfId="0" builtinId="0"/>
    <cellStyle name="Navadno 2" xfId="1"/>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topLeftCell="A19" workbookViewId="0">
      <selection activeCell="J18" sqref="J18"/>
    </sheetView>
  </sheetViews>
  <sheetFormatPr defaultRowHeight="15" x14ac:dyDescent="0.25"/>
  <cols>
    <col min="1" max="1" width="5.7109375" customWidth="1"/>
    <col min="2" max="2" width="7.85546875" customWidth="1"/>
    <col min="3" max="3" width="49.42578125" customWidth="1"/>
    <col min="4" max="4" width="8.42578125" customWidth="1"/>
    <col min="5" max="5" width="8.28515625" customWidth="1"/>
    <col min="6" max="6" width="9.42578125" customWidth="1"/>
    <col min="7" max="7" width="13.7109375" customWidth="1"/>
    <col min="8" max="8" width="3.140625" customWidth="1"/>
    <col min="10" max="10" width="44.7109375" customWidth="1"/>
  </cols>
  <sheetData>
    <row r="1" spans="1:10" x14ac:dyDescent="0.25">
      <c r="A1" s="7"/>
      <c r="B1" s="7"/>
      <c r="C1" s="7"/>
      <c r="D1" s="7"/>
      <c r="E1" s="7"/>
      <c r="F1" s="8"/>
      <c r="G1" s="7"/>
      <c r="H1" s="7"/>
      <c r="I1" s="43"/>
      <c r="J1" s="43"/>
    </row>
    <row r="2" spans="1:10" ht="38.25" customHeight="1" x14ac:dyDescent="0.25">
      <c r="A2" s="136" t="s">
        <v>95</v>
      </c>
      <c r="B2" s="136"/>
      <c r="C2" s="136"/>
      <c r="D2" s="136"/>
      <c r="E2" s="136"/>
      <c r="F2" s="136"/>
      <c r="G2" s="136"/>
      <c r="H2" s="136"/>
      <c r="I2" s="43"/>
      <c r="J2" s="43"/>
    </row>
    <row r="3" spans="1:10" x14ac:dyDescent="0.25">
      <c r="A3" s="7"/>
      <c r="B3" s="7"/>
      <c r="C3" s="7"/>
      <c r="D3" s="7"/>
      <c r="E3" s="7"/>
      <c r="F3" s="8"/>
      <c r="G3" s="7"/>
      <c r="H3" s="7"/>
      <c r="I3" s="43"/>
      <c r="J3" s="43"/>
    </row>
    <row r="4" spans="1:10" x14ac:dyDescent="0.25">
      <c r="A4" s="7"/>
      <c r="B4" s="9"/>
      <c r="C4" s="10"/>
      <c r="D4" s="11"/>
      <c r="E4" s="12"/>
      <c r="F4" s="13"/>
      <c r="G4" s="14"/>
      <c r="H4" s="7"/>
      <c r="I4" s="43"/>
      <c r="J4" s="43"/>
    </row>
    <row r="5" spans="1:10" x14ac:dyDescent="0.25">
      <c r="A5" s="15"/>
      <c r="B5" s="9"/>
      <c r="C5" s="10"/>
      <c r="D5" s="11"/>
      <c r="E5" s="12"/>
      <c r="F5" s="13"/>
      <c r="G5" s="14"/>
      <c r="H5" s="7"/>
      <c r="I5" s="43"/>
      <c r="J5" s="43"/>
    </row>
    <row r="6" spans="1:10" x14ac:dyDescent="0.25">
      <c r="A6" s="16"/>
      <c r="B6" s="16"/>
      <c r="C6" s="17"/>
      <c r="D6" s="18"/>
      <c r="E6" s="19"/>
      <c r="F6" s="19"/>
      <c r="G6" s="20"/>
      <c r="H6" s="7"/>
      <c r="I6" s="43"/>
      <c r="J6" s="43"/>
    </row>
    <row r="7" spans="1:10" ht="20.25" x14ac:dyDescent="0.25">
      <c r="A7" s="131" t="s">
        <v>94</v>
      </c>
      <c r="B7" s="131"/>
      <c r="C7" s="131"/>
      <c r="D7" s="131"/>
      <c r="E7" s="131"/>
      <c r="F7" s="131"/>
      <c r="G7" s="131"/>
      <c r="H7" s="7"/>
      <c r="I7" s="43"/>
      <c r="J7" s="43"/>
    </row>
    <row r="8" spans="1:10" x14ac:dyDescent="0.25">
      <c r="A8" s="130"/>
      <c r="B8" s="130"/>
      <c r="C8" s="130"/>
      <c r="D8" s="130"/>
      <c r="E8" s="130"/>
      <c r="F8" s="130"/>
      <c r="G8" s="130"/>
      <c r="H8" s="7"/>
      <c r="I8" s="43"/>
      <c r="J8" s="43"/>
    </row>
    <row r="9" spans="1:10" ht="18" x14ac:dyDescent="0.25">
      <c r="A9" s="21"/>
      <c r="B9" s="21"/>
      <c r="C9" s="132" t="s">
        <v>0</v>
      </c>
      <c r="D9" s="132"/>
      <c r="E9" s="132"/>
      <c r="F9" s="132"/>
      <c r="G9" s="22"/>
      <c r="H9" s="7"/>
      <c r="I9" s="43"/>
      <c r="J9" s="43"/>
    </row>
    <row r="10" spans="1:10" x14ac:dyDescent="0.25">
      <c r="A10" s="23"/>
      <c r="B10" s="23"/>
      <c r="C10" s="24"/>
      <c r="D10" s="25"/>
      <c r="E10" s="26"/>
      <c r="F10" s="26"/>
      <c r="G10" s="20"/>
      <c r="H10" s="7"/>
      <c r="I10" s="43"/>
      <c r="J10" s="43"/>
    </row>
    <row r="11" spans="1:10" x14ac:dyDescent="0.25">
      <c r="A11" s="23"/>
      <c r="B11" s="23"/>
      <c r="C11" s="24" t="s">
        <v>1</v>
      </c>
      <c r="D11" s="23"/>
      <c r="E11" s="24"/>
      <c r="F11" s="23"/>
      <c r="G11" s="27">
        <f>'Odsek Igla'!G14</f>
        <v>0</v>
      </c>
      <c r="H11" s="7"/>
      <c r="I11" s="43"/>
      <c r="J11" s="43"/>
    </row>
    <row r="12" spans="1:10" x14ac:dyDescent="0.25">
      <c r="A12" s="23"/>
      <c r="B12" s="23"/>
      <c r="C12" s="24" t="s">
        <v>2</v>
      </c>
      <c r="D12" s="23"/>
      <c r="E12" s="24"/>
      <c r="F12" s="23"/>
      <c r="G12" s="27">
        <f>'Odsek Solčava'!G12</f>
        <v>0</v>
      </c>
      <c r="H12" s="7"/>
      <c r="I12" s="43"/>
      <c r="J12" s="43"/>
    </row>
    <row r="13" spans="1:10" x14ac:dyDescent="0.25">
      <c r="A13" s="28"/>
      <c r="B13" s="28"/>
      <c r="C13" s="29" t="s">
        <v>3</v>
      </c>
      <c r="D13" s="28"/>
      <c r="E13" s="29"/>
      <c r="F13" s="28"/>
      <c r="G13" s="30">
        <f>'Zunanje storitve'!G19</f>
        <v>24750</v>
      </c>
      <c r="H13" s="7"/>
      <c r="I13" s="43"/>
      <c r="J13" s="43"/>
    </row>
    <row r="14" spans="1:10" x14ac:dyDescent="0.25">
      <c r="A14" s="23"/>
      <c r="B14" s="23"/>
      <c r="C14" s="24" t="s">
        <v>4</v>
      </c>
      <c r="D14" s="25"/>
      <c r="E14" s="26"/>
      <c r="F14" s="26"/>
      <c r="G14" s="31">
        <f>ROUND(SUM(G11:G13),2)</f>
        <v>24750</v>
      </c>
      <c r="H14" s="7"/>
      <c r="I14" s="43"/>
      <c r="J14" s="43"/>
    </row>
    <row r="15" spans="1:10" x14ac:dyDescent="0.25">
      <c r="A15" s="23"/>
      <c r="B15" s="23"/>
      <c r="C15" s="24" t="s">
        <v>5</v>
      </c>
      <c r="D15" s="25"/>
      <c r="E15" s="26"/>
      <c r="F15" s="26"/>
      <c r="G15" s="31">
        <f>ROUND(0.1*G14,2)</f>
        <v>2475</v>
      </c>
      <c r="H15" s="7"/>
      <c r="I15" s="43"/>
      <c r="J15" s="43"/>
    </row>
    <row r="16" spans="1:10" x14ac:dyDescent="0.25">
      <c r="A16" s="23"/>
      <c r="B16" s="23"/>
      <c r="C16" s="29" t="s">
        <v>4</v>
      </c>
      <c r="D16" s="32"/>
      <c r="E16" s="33"/>
      <c r="F16" s="33"/>
      <c r="G16" s="34">
        <f>ROUND(SUM(G14+G15),2)</f>
        <v>27225</v>
      </c>
      <c r="H16" s="7"/>
      <c r="I16" s="43"/>
      <c r="J16" s="43"/>
    </row>
    <row r="17" spans="1:10" x14ac:dyDescent="0.25">
      <c r="A17" s="23"/>
      <c r="B17" s="23"/>
      <c r="C17" s="24" t="s">
        <v>6</v>
      </c>
      <c r="D17" s="25"/>
      <c r="E17" s="26"/>
      <c r="F17" s="26"/>
      <c r="G17" s="31">
        <f>ROUND(G16*0.22,2)</f>
        <v>5989.5</v>
      </c>
      <c r="H17" s="7"/>
      <c r="I17" s="43"/>
      <c r="J17" s="43"/>
    </row>
    <row r="18" spans="1:10" ht="15.75" thickBot="1" x14ac:dyDescent="0.3">
      <c r="A18" s="35"/>
      <c r="B18" s="35"/>
      <c r="C18" s="36" t="s">
        <v>7</v>
      </c>
      <c r="D18" s="37"/>
      <c r="E18" s="38"/>
      <c r="F18" s="38"/>
      <c r="G18" s="39">
        <f>ROUND(SUM(G16+G17),2)</f>
        <v>33214.5</v>
      </c>
      <c r="H18" s="7"/>
      <c r="I18" s="43"/>
      <c r="J18" s="43" t="s">
        <v>67</v>
      </c>
    </row>
    <row r="19" spans="1:10" ht="15.75" thickTop="1" x14ac:dyDescent="0.25">
      <c r="A19" s="7"/>
      <c r="B19" s="9"/>
      <c r="C19" s="10"/>
      <c r="D19" s="11"/>
      <c r="E19" s="12"/>
      <c r="F19" s="13"/>
      <c r="G19" s="14"/>
      <c r="H19" s="7"/>
      <c r="I19" s="43"/>
      <c r="J19" s="43" t="s">
        <v>67</v>
      </c>
    </row>
    <row r="20" spans="1:10" x14ac:dyDescent="0.25">
      <c r="A20" s="133" t="s">
        <v>8</v>
      </c>
      <c r="B20" s="133"/>
      <c r="C20" s="134" t="s">
        <v>99</v>
      </c>
      <c r="D20" s="135"/>
      <c r="E20" s="135"/>
      <c r="F20" s="135"/>
      <c r="G20" s="135"/>
      <c r="H20" s="7"/>
      <c r="I20" s="43"/>
      <c r="J20" s="43" t="s">
        <v>67</v>
      </c>
    </row>
    <row r="21" spans="1:10" x14ac:dyDescent="0.25">
      <c r="A21" s="7"/>
      <c r="B21" s="9"/>
      <c r="C21" s="135"/>
      <c r="D21" s="135"/>
      <c r="E21" s="135"/>
      <c r="F21" s="135"/>
      <c r="G21" s="135"/>
      <c r="H21" s="7"/>
      <c r="I21" s="43"/>
      <c r="J21" s="43"/>
    </row>
    <row r="22" spans="1:10" x14ac:dyDescent="0.25">
      <c r="A22" s="7"/>
      <c r="B22" s="9"/>
      <c r="C22" s="135"/>
      <c r="D22" s="135"/>
      <c r="E22" s="135"/>
      <c r="F22" s="135"/>
      <c r="G22" s="135"/>
      <c r="H22" s="7"/>
      <c r="I22" s="43"/>
      <c r="J22" s="43"/>
    </row>
    <row r="23" spans="1:10" ht="207" customHeight="1" x14ac:dyDescent="0.25">
      <c r="A23" s="7"/>
      <c r="B23" s="9"/>
      <c r="C23" s="135"/>
      <c r="D23" s="135"/>
      <c r="E23" s="135"/>
      <c r="F23" s="135"/>
      <c r="G23" s="135"/>
      <c r="H23" s="7"/>
      <c r="I23" s="43"/>
      <c r="J23" s="129" t="s">
        <v>67</v>
      </c>
    </row>
    <row r="24" spans="1:10" ht="19.899999999999999" customHeight="1" x14ac:dyDescent="0.25">
      <c r="A24" s="40"/>
      <c r="B24" s="40"/>
      <c r="C24" s="41"/>
      <c r="D24" s="41"/>
      <c r="E24" s="42"/>
      <c r="F24" s="42"/>
      <c r="G24" s="42"/>
      <c r="H24" s="7"/>
      <c r="I24" s="43"/>
      <c r="J24" s="43"/>
    </row>
    <row r="25" spans="1:10" x14ac:dyDescent="0.25">
      <c r="A25" s="43"/>
      <c r="B25" s="43"/>
      <c r="C25" s="43"/>
      <c r="D25" s="43"/>
      <c r="E25" s="43"/>
      <c r="F25" s="43"/>
      <c r="G25" s="43"/>
      <c r="H25" s="43"/>
      <c r="I25" s="43"/>
      <c r="J25" s="43"/>
    </row>
    <row r="26" spans="1:10" x14ac:dyDescent="0.25">
      <c r="A26" s="43"/>
      <c r="B26" s="43"/>
      <c r="C26" s="43"/>
      <c r="D26" s="43"/>
      <c r="E26" s="43"/>
      <c r="F26" s="43"/>
      <c r="G26" s="43"/>
      <c r="H26" s="43"/>
      <c r="I26" s="43"/>
      <c r="J26" s="43"/>
    </row>
    <row r="27" spans="1:10" x14ac:dyDescent="0.25">
      <c r="A27" s="43"/>
      <c r="B27" s="43"/>
      <c r="C27" s="43"/>
      <c r="D27" s="43"/>
      <c r="E27" s="43"/>
      <c r="F27" s="43"/>
      <c r="G27" s="43"/>
      <c r="H27" s="43"/>
      <c r="I27" s="43"/>
      <c r="J27" s="43"/>
    </row>
  </sheetData>
  <sheetProtection algorithmName="SHA-512" hashValue="G/3kpXorFVdm8RYyc+LeuFYfmm3jmkkDSlNhlL6KHfjFtChHM8AKxEzSpuvN1fatJRY5thqWwkZJvi6Iq09aAA==" saltValue="8uBY0V7zh3PU0sKq35T5ww==" spinCount="100000" sheet="1" objects="1" scenarios="1"/>
  <mergeCells count="5">
    <mergeCell ref="A7:G7"/>
    <mergeCell ref="C9:F9"/>
    <mergeCell ref="A20:B20"/>
    <mergeCell ref="C20:G23"/>
    <mergeCell ref="A2:H2"/>
  </mergeCells>
  <pageMargins left="0.7" right="0.7" top="0.75" bottom="0.75" header="0.3" footer="0.3"/>
  <pageSetup paperSize="9" scale="54" fitToHeight="0" orientation="portrait" r:id="rId1"/>
  <ignoredErrors>
    <ignoredError sqref="G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34" workbookViewId="0">
      <selection activeCell="I16" sqref="I16"/>
    </sheetView>
  </sheetViews>
  <sheetFormatPr defaultRowHeight="15" x14ac:dyDescent="0.25"/>
  <cols>
    <col min="1" max="1" width="5.7109375" customWidth="1"/>
    <col min="2" max="2" width="7.85546875" customWidth="1"/>
    <col min="3" max="3" width="49.42578125" customWidth="1"/>
    <col min="4" max="4" width="8.42578125" customWidth="1"/>
    <col min="5" max="5" width="8.28515625" customWidth="1"/>
    <col min="6" max="6" width="9.42578125" customWidth="1"/>
    <col min="7" max="7" width="13.7109375" customWidth="1"/>
    <col min="9" max="9" width="45.7109375" customWidth="1"/>
  </cols>
  <sheetData>
    <row r="1" spans="1:8" x14ac:dyDescent="0.25">
      <c r="A1" s="7"/>
      <c r="B1" s="7"/>
      <c r="C1" s="7"/>
      <c r="D1" s="7"/>
      <c r="E1" s="7"/>
      <c r="F1" s="8"/>
      <c r="G1" s="7"/>
      <c r="H1" s="43"/>
    </row>
    <row r="2" spans="1:8" ht="29.45" customHeight="1" x14ac:dyDescent="0.25">
      <c r="A2" s="139" t="s">
        <v>95</v>
      </c>
      <c r="B2" s="139"/>
      <c r="C2" s="139"/>
      <c r="D2" s="139"/>
      <c r="E2" s="139"/>
      <c r="F2" s="139"/>
      <c r="G2" s="139"/>
      <c r="H2" s="43"/>
    </row>
    <row r="3" spans="1:8" x14ac:dyDescent="0.25">
      <c r="A3" s="7"/>
      <c r="B3" s="7"/>
      <c r="C3" s="7"/>
      <c r="D3" s="7"/>
      <c r="E3" s="7"/>
      <c r="F3" s="8"/>
      <c r="G3" s="7"/>
      <c r="H3" s="43"/>
    </row>
    <row r="4" spans="1:8" x14ac:dyDescent="0.25">
      <c r="A4" s="7"/>
      <c r="B4" s="9"/>
      <c r="C4" s="10"/>
      <c r="D4" s="11"/>
      <c r="E4" s="12"/>
      <c r="F4" s="13"/>
      <c r="G4" s="14"/>
      <c r="H4" s="43"/>
    </row>
    <row r="5" spans="1:8" x14ac:dyDescent="0.25">
      <c r="A5" s="15"/>
      <c r="B5" s="9"/>
      <c r="C5" s="10"/>
      <c r="D5" s="11"/>
      <c r="E5" s="12"/>
      <c r="F5" s="13"/>
      <c r="G5" s="14"/>
      <c r="H5" s="43"/>
    </row>
    <row r="6" spans="1:8" x14ac:dyDescent="0.25">
      <c r="A6" s="16"/>
      <c r="B6" s="16"/>
      <c r="C6" s="17"/>
      <c r="D6" s="18"/>
      <c r="E6" s="19"/>
      <c r="F6" s="19"/>
      <c r="G6" s="20"/>
      <c r="H6" s="43"/>
    </row>
    <row r="7" spans="1:8" ht="20.25" x14ac:dyDescent="0.25">
      <c r="A7" s="131" t="s">
        <v>94</v>
      </c>
      <c r="B7" s="131"/>
      <c r="C7" s="131"/>
      <c r="D7" s="131"/>
      <c r="E7" s="131"/>
      <c r="F7" s="131"/>
      <c r="G7" s="131"/>
      <c r="H7" s="43"/>
    </row>
    <row r="8" spans="1:8" ht="20.25" x14ac:dyDescent="0.25">
      <c r="A8" s="131" t="s">
        <v>9</v>
      </c>
      <c r="B8" s="131"/>
      <c r="C8" s="131"/>
      <c r="D8" s="131"/>
      <c r="E8" s="131"/>
      <c r="F8" s="131"/>
      <c r="G8" s="131"/>
      <c r="H8" s="43"/>
    </row>
    <row r="9" spans="1:8" x14ac:dyDescent="0.25">
      <c r="A9" s="128"/>
      <c r="B9" s="128"/>
      <c r="C9" s="128"/>
      <c r="D9" s="128"/>
      <c r="E9" s="128"/>
      <c r="F9" s="128"/>
      <c r="G9" s="128"/>
      <c r="H9" s="43"/>
    </row>
    <row r="10" spans="1:8" ht="18" x14ac:dyDescent="0.25">
      <c r="A10" s="21"/>
      <c r="B10" s="21"/>
      <c r="C10" s="132" t="s">
        <v>10</v>
      </c>
      <c r="D10" s="132"/>
      <c r="E10" s="132"/>
      <c r="F10" s="132"/>
      <c r="G10" s="22"/>
      <c r="H10" s="43"/>
    </row>
    <row r="11" spans="1:8" x14ac:dyDescent="0.25">
      <c r="A11" s="23"/>
      <c r="B11" s="23"/>
      <c r="C11" s="24"/>
      <c r="D11" s="25"/>
      <c r="E11" s="26"/>
      <c r="F11" s="26"/>
      <c r="G11" s="20"/>
      <c r="H11" s="43"/>
    </row>
    <row r="12" spans="1:8" x14ac:dyDescent="0.25">
      <c r="A12" s="23" t="s">
        <v>11</v>
      </c>
      <c r="B12" s="23"/>
      <c r="C12" s="24" t="s">
        <v>12</v>
      </c>
      <c r="D12" s="23"/>
      <c r="E12" s="24"/>
      <c r="F12" s="23"/>
      <c r="G12" s="27">
        <f>G29</f>
        <v>0</v>
      </c>
      <c r="H12" s="43"/>
    </row>
    <row r="13" spans="1:8" x14ac:dyDescent="0.25">
      <c r="A13" s="28" t="s">
        <v>13</v>
      </c>
      <c r="B13" s="28"/>
      <c r="C13" s="29" t="s">
        <v>14</v>
      </c>
      <c r="D13" s="28"/>
      <c r="E13" s="29"/>
      <c r="F13" s="28"/>
      <c r="G13" s="30">
        <f>G38</f>
        <v>0</v>
      </c>
      <c r="H13" s="43"/>
    </row>
    <row r="14" spans="1:8" x14ac:dyDescent="0.25">
      <c r="A14" s="23"/>
      <c r="B14" s="23"/>
      <c r="C14" s="24" t="s">
        <v>4</v>
      </c>
      <c r="D14" s="25"/>
      <c r="E14" s="26"/>
      <c r="F14" s="26"/>
      <c r="G14" s="31">
        <f>ROUND(SUM(G12:G13),2)</f>
        <v>0</v>
      </c>
      <c r="H14" s="43"/>
    </row>
    <row r="15" spans="1:8" x14ac:dyDescent="0.25">
      <c r="A15" s="23"/>
      <c r="B15" s="23"/>
      <c r="C15" s="24" t="s">
        <v>6</v>
      </c>
      <c r="D15" s="25"/>
      <c r="E15" s="26"/>
      <c r="F15" s="26"/>
      <c r="G15" s="31">
        <f>ROUND(G14*0.22,2)</f>
        <v>0</v>
      </c>
      <c r="H15" s="43"/>
    </row>
    <row r="16" spans="1:8" ht="15.75" thickBot="1" x14ac:dyDescent="0.3">
      <c r="A16" s="35"/>
      <c r="B16" s="35"/>
      <c r="C16" s="36" t="s">
        <v>7</v>
      </c>
      <c r="D16" s="37"/>
      <c r="E16" s="38"/>
      <c r="F16" s="38"/>
      <c r="G16" s="39">
        <f>ROUND(SUM(G14+G15),2)</f>
        <v>0</v>
      </c>
      <c r="H16" s="43"/>
    </row>
    <row r="17" spans="1:9" ht="15.75" thickTop="1" x14ac:dyDescent="0.25">
      <c r="A17" s="7"/>
      <c r="B17" s="9"/>
      <c r="C17" s="10"/>
      <c r="D17" s="11"/>
      <c r="E17" s="12"/>
      <c r="F17" s="13"/>
      <c r="G17" s="14"/>
      <c r="H17" s="43"/>
    </row>
    <row r="18" spans="1:9" x14ac:dyDescent="0.25">
      <c r="A18" s="40"/>
      <c r="B18" s="40"/>
      <c r="C18" s="47"/>
      <c r="D18" s="48"/>
      <c r="E18" s="12"/>
      <c r="F18" s="13"/>
      <c r="G18" s="14"/>
      <c r="H18" s="43"/>
    </row>
    <row r="19" spans="1:9" x14ac:dyDescent="0.25">
      <c r="A19" s="49" t="s">
        <v>15</v>
      </c>
      <c r="B19" s="50" t="s">
        <v>16</v>
      </c>
      <c r="C19" s="51" t="s">
        <v>17</v>
      </c>
      <c r="D19" s="52" t="s">
        <v>18</v>
      </c>
      <c r="E19" s="53" t="s">
        <v>19</v>
      </c>
      <c r="F19" s="53" t="s">
        <v>20</v>
      </c>
      <c r="G19" s="54" t="s">
        <v>21</v>
      </c>
      <c r="H19" s="43"/>
    </row>
    <row r="20" spans="1:9" x14ac:dyDescent="0.25">
      <c r="A20" s="55" t="s">
        <v>11</v>
      </c>
      <c r="B20" s="56"/>
      <c r="C20" s="57" t="s">
        <v>22</v>
      </c>
      <c r="D20" s="58"/>
      <c r="E20" s="59"/>
      <c r="F20" s="59"/>
      <c r="G20" s="60"/>
      <c r="H20" s="43"/>
    </row>
    <row r="21" spans="1:9" ht="51" x14ac:dyDescent="0.25">
      <c r="A21" s="61">
        <v>1</v>
      </c>
      <c r="B21" s="62"/>
      <c r="C21" s="63" t="s">
        <v>48</v>
      </c>
      <c r="D21" s="64" t="s">
        <v>23</v>
      </c>
      <c r="E21" s="65">
        <v>1</v>
      </c>
      <c r="F21" s="45"/>
      <c r="G21" s="85">
        <f>ROUND(E21*F21,2)</f>
        <v>0</v>
      </c>
      <c r="H21" s="43"/>
    </row>
    <row r="22" spans="1:9" ht="84" customHeight="1" x14ac:dyDescent="0.25">
      <c r="A22" s="66">
        <v>2</v>
      </c>
      <c r="B22" s="62"/>
      <c r="C22" s="63" t="s">
        <v>49</v>
      </c>
      <c r="D22" s="64" t="s">
        <v>24</v>
      </c>
      <c r="E22" s="65">
        <v>90</v>
      </c>
      <c r="F22" s="45"/>
      <c r="G22" s="85">
        <f t="shared" ref="G22:G28" si="0">ROUND(E22*F22,2)</f>
        <v>0</v>
      </c>
      <c r="H22" s="43"/>
      <c r="I22" s="1"/>
    </row>
    <row r="23" spans="1:9" ht="25.5" x14ac:dyDescent="0.25">
      <c r="A23" s="61">
        <v>3</v>
      </c>
      <c r="B23" s="67"/>
      <c r="C23" s="68" t="s">
        <v>72</v>
      </c>
      <c r="D23" s="69" t="s">
        <v>24</v>
      </c>
      <c r="E23" s="69">
        <v>60</v>
      </c>
      <c r="F23" s="45"/>
      <c r="G23" s="85">
        <f t="shared" si="0"/>
        <v>0</v>
      </c>
      <c r="H23" s="43"/>
    </row>
    <row r="24" spans="1:9" ht="38.25" x14ac:dyDescent="0.25">
      <c r="A24" s="66">
        <v>4</v>
      </c>
      <c r="B24" s="62"/>
      <c r="C24" s="63" t="s">
        <v>47</v>
      </c>
      <c r="D24" s="64" t="s">
        <v>25</v>
      </c>
      <c r="E24" s="65">
        <v>920</v>
      </c>
      <c r="F24" s="45"/>
      <c r="G24" s="85">
        <f t="shared" si="0"/>
        <v>0</v>
      </c>
      <c r="H24" s="43"/>
    </row>
    <row r="25" spans="1:9" ht="38.25" x14ac:dyDescent="0.25">
      <c r="A25" s="61">
        <v>5</v>
      </c>
      <c r="B25" s="62"/>
      <c r="C25" s="63" t="s">
        <v>46</v>
      </c>
      <c r="D25" s="70" t="s">
        <v>26</v>
      </c>
      <c r="E25" s="65">
        <v>50</v>
      </c>
      <c r="F25" s="45"/>
      <c r="G25" s="85">
        <f t="shared" si="0"/>
        <v>0</v>
      </c>
      <c r="H25" s="43"/>
    </row>
    <row r="26" spans="1:9" ht="44.45" customHeight="1" x14ac:dyDescent="0.25">
      <c r="A26" s="61">
        <v>6</v>
      </c>
      <c r="B26" s="62"/>
      <c r="C26" s="63" t="s">
        <v>75</v>
      </c>
      <c r="D26" s="64" t="s">
        <v>25</v>
      </c>
      <c r="E26" s="65">
        <v>920</v>
      </c>
      <c r="F26" s="45"/>
      <c r="G26" s="85">
        <f t="shared" si="0"/>
        <v>0</v>
      </c>
      <c r="H26" s="43"/>
    </row>
    <row r="27" spans="1:9" ht="71.45" customHeight="1" x14ac:dyDescent="0.25">
      <c r="A27" s="66">
        <v>7</v>
      </c>
      <c r="B27" s="67"/>
      <c r="C27" s="71" t="s">
        <v>50</v>
      </c>
      <c r="D27" s="64" t="s">
        <v>25</v>
      </c>
      <c r="E27" s="65">
        <v>200</v>
      </c>
      <c r="F27" s="45"/>
      <c r="G27" s="85">
        <f t="shared" si="0"/>
        <v>0</v>
      </c>
      <c r="H27" s="43"/>
    </row>
    <row r="28" spans="1:9" ht="84" customHeight="1" thickBot="1" x14ac:dyDescent="0.3">
      <c r="A28" s="66">
        <f t="shared" ref="A28" si="1">A27+1</f>
        <v>8</v>
      </c>
      <c r="B28" s="67"/>
      <c r="C28" s="72" t="s">
        <v>45</v>
      </c>
      <c r="D28" s="64" t="s">
        <v>24</v>
      </c>
      <c r="E28" s="65">
        <v>15</v>
      </c>
      <c r="F28" s="45"/>
      <c r="G28" s="85">
        <f t="shared" si="0"/>
        <v>0</v>
      </c>
      <c r="H28" s="43"/>
    </row>
    <row r="29" spans="1:9" ht="15.75" thickBot="1" x14ac:dyDescent="0.3">
      <c r="A29" s="140" t="s">
        <v>27</v>
      </c>
      <c r="B29" s="141"/>
      <c r="C29" s="141"/>
      <c r="D29" s="73"/>
      <c r="E29" s="73"/>
      <c r="F29" s="89"/>
      <c r="G29" s="86">
        <f>ROUND(SUM(G21:G28),2)</f>
        <v>0</v>
      </c>
      <c r="H29" s="43"/>
    </row>
    <row r="30" spans="1:9" x14ac:dyDescent="0.25">
      <c r="A30" s="74"/>
      <c r="B30" s="74"/>
      <c r="C30" s="74"/>
      <c r="D30" s="75"/>
      <c r="E30" s="75"/>
      <c r="F30" s="88"/>
      <c r="G30" s="87"/>
      <c r="H30" s="43"/>
    </row>
    <row r="31" spans="1:9" x14ac:dyDescent="0.25">
      <c r="A31" s="74"/>
      <c r="B31" s="74"/>
      <c r="C31" s="74"/>
      <c r="D31" s="75"/>
      <c r="E31" s="75"/>
      <c r="F31" s="88"/>
      <c r="G31" s="88"/>
      <c r="H31" s="43"/>
    </row>
    <row r="32" spans="1:9" x14ac:dyDescent="0.25">
      <c r="A32" s="49" t="s">
        <v>15</v>
      </c>
      <c r="B32" s="50" t="s">
        <v>16</v>
      </c>
      <c r="C32" s="51" t="s">
        <v>17</v>
      </c>
      <c r="D32" s="52" t="s">
        <v>18</v>
      </c>
      <c r="E32" s="53" t="s">
        <v>19</v>
      </c>
      <c r="F32" s="53" t="s">
        <v>20</v>
      </c>
      <c r="G32" s="54" t="s">
        <v>21</v>
      </c>
      <c r="H32" s="43"/>
    </row>
    <row r="33" spans="1:11" x14ac:dyDescent="0.25">
      <c r="A33" s="55" t="s">
        <v>13</v>
      </c>
      <c r="B33" s="56"/>
      <c r="C33" s="57" t="s">
        <v>28</v>
      </c>
      <c r="D33" s="58"/>
      <c r="E33" s="59"/>
      <c r="F33" s="59"/>
      <c r="G33" s="60"/>
      <c r="H33" s="43"/>
    </row>
    <row r="34" spans="1:11" ht="255" x14ac:dyDescent="0.25">
      <c r="A34" s="67">
        <v>1</v>
      </c>
      <c r="B34" s="76"/>
      <c r="C34" s="77" t="s">
        <v>76</v>
      </c>
      <c r="D34" s="64" t="s">
        <v>25</v>
      </c>
      <c r="E34" s="69">
        <v>21</v>
      </c>
      <c r="F34" s="44"/>
      <c r="G34" s="85">
        <f>ROUND(E34*F34,2)</f>
        <v>0</v>
      </c>
      <c r="H34" s="43"/>
      <c r="K34" t="s">
        <v>67</v>
      </c>
    </row>
    <row r="35" spans="1:11" ht="111.6" customHeight="1" x14ac:dyDescent="0.25">
      <c r="A35" s="78">
        <v>2</v>
      </c>
      <c r="B35" s="79"/>
      <c r="C35" s="80" t="s">
        <v>98</v>
      </c>
      <c r="D35" s="81" t="s">
        <v>25</v>
      </c>
      <c r="E35" s="82">
        <v>920</v>
      </c>
      <c r="F35" s="46"/>
      <c r="G35" s="90">
        <f>ROUND(E35*F35,2)</f>
        <v>0</v>
      </c>
      <c r="H35" s="43"/>
    </row>
    <row r="36" spans="1:11" ht="102" x14ac:dyDescent="0.25">
      <c r="A36" s="78">
        <v>3</v>
      </c>
      <c r="B36" s="79"/>
      <c r="C36" s="83" t="s">
        <v>29</v>
      </c>
      <c r="D36" s="81" t="s">
        <v>30</v>
      </c>
      <c r="E36" s="82">
        <v>20</v>
      </c>
      <c r="F36" s="44"/>
      <c r="G36" s="85">
        <f>ROUND(E36*F36,2)</f>
        <v>0</v>
      </c>
      <c r="H36" s="43"/>
    </row>
    <row r="37" spans="1:11" ht="127.5" x14ac:dyDescent="0.25">
      <c r="A37" s="78">
        <v>4</v>
      </c>
      <c r="B37" s="79"/>
      <c r="C37" s="83" t="s">
        <v>31</v>
      </c>
      <c r="D37" s="81" t="s">
        <v>32</v>
      </c>
      <c r="E37" s="82">
        <v>20</v>
      </c>
      <c r="F37" s="46"/>
      <c r="G37" s="90">
        <f>ROUND(E37*F37,2)</f>
        <v>0</v>
      </c>
      <c r="H37" s="43"/>
    </row>
    <row r="38" spans="1:11" ht="15.75" thickBot="1" x14ac:dyDescent="0.3">
      <c r="A38" s="137" t="s">
        <v>33</v>
      </c>
      <c r="B38" s="138"/>
      <c r="C38" s="138"/>
      <c r="D38" s="84"/>
      <c r="E38" s="84"/>
      <c r="F38" s="92"/>
      <c r="G38" s="91">
        <f>ROUND(SUM(G34:G37),2)</f>
        <v>0</v>
      </c>
      <c r="H38" s="43"/>
    </row>
    <row r="39" spans="1:11" x14ac:dyDescent="0.25">
      <c r="A39" s="74"/>
      <c r="B39" s="74"/>
      <c r="C39" s="74"/>
      <c r="D39" s="75"/>
      <c r="E39" s="75"/>
      <c r="F39" s="88"/>
      <c r="G39" s="87"/>
      <c r="H39" s="43"/>
    </row>
    <row r="40" spans="1:11" x14ac:dyDescent="0.25">
      <c r="A40" s="7"/>
      <c r="B40" s="7"/>
      <c r="C40" s="7"/>
      <c r="D40" s="7"/>
      <c r="E40" s="7"/>
      <c r="F40" s="8"/>
      <c r="G40" s="7"/>
      <c r="H40" s="43"/>
    </row>
    <row r="41" spans="1:11" x14ac:dyDescent="0.25">
      <c r="A41" s="7"/>
      <c r="B41" s="7"/>
      <c r="C41" s="7"/>
      <c r="D41" s="7"/>
      <c r="E41" s="7"/>
      <c r="F41" s="8"/>
      <c r="G41" s="7"/>
      <c r="H41" s="43"/>
    </row>
    <row r="42" spans="1:11" x14ac:dyDescent="0.25">
      <c r="A42" s="7"/>
      <c r="B42" s="7"/>
      <c r="C42" s="7"/>
      <c r="D42" s="7"/>
      <c r="E42" s="7"/>
      <c r="F42" s="8"/>
      <c r="G42" s="7"/>
      <c r="H42" s="43"/>
    </row>
    <row r="43" spans="1:11" x14ac:dyDescent="0.25">
      <c r="A43" s="7"/>
      <c r="B43" s="7"/>
      <c r="C43" s="7"/>
      <c r="D43" s="7"/>
      <c r="E43" s="7"/>
      <c r="F43" s="8"/>
      <c r="G43" s="7"/>
      <c r="H43" s="43"/>
    </row>
  </sheetData>
  <sheetProtection algorithmName="SHA-512" hashValue="Yq0CUjsIYOW57CryQ1K1DhbICgIyld5jsn4HKlBT35xD/aPMbvKP/9vE6KUJyM3UgNcmF/25eFt7WRChUVzmKQ==" saltValue="klfJMBeFwngpvfenIqxKng==" spinCount="100000" sheet="1" objects="1" scenarios="1"/>
  <mergeCells count="6">
    <mergeCell ref="A38:C38"/>
    <mergeCell ref="A2:G2"/>
    <mergeCell ref="A7:G7"/>
    <mergeCell ref="A8:G8"/>
    <mergeCell ref="C10:F10"/>
    <mergeCell ref="A29:C29"/>
  </mergeCells>
  <dataValidations count="2">
    <dataValidation type="custom" allowBlank="1" showInputMessage="1" showErrorMessage="1" errorTitle="Preverite vnos" error="Cena/EM je po Navodilih 4.4 potrebno vnesti na dve ceimalni mesti zaokroženo" sqref="F21 F23 F25 F27">
      <formula1>F21=ROUND(F21,2)</formula1>
    </dataValidation>
    <dataValidation type="custom" allowBlank="1" showInputMessage="1" showErrorMessage="1" errorTitle="Preverite vnos" error="Cena/EM je po Navodilih 4.4 potrebno vnesti na dve decimalni mesti zaokroženo." sqref="F22 F24 F26 F28 F34:F37">
      <formula1>F22=ROUND(F22,2)</formula1>
    </dataValidation>
  </dataValidations>
  <pageMargins left="0.7" right="0.7" top="0.75" bottom="0.75" header="0.3" footer="0.3"/>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workbookViewId="0">
      <selection activeCell="G14" sqref="G14"/>
    </sheetView>
  </sheetViews>
  <sheetFormatPr defaultRowHeight="15" x14ac:dyDescent="0.25"/>
  <cols>
    <col min="1" max="1" width="5.7109375" customWidth="1"/>
    <col min="2" max="2" width="7.85546875" customWidth="1"/>
    <col min="3" max="3" width="50.28515625" customWidth="1"/>
    <col min="4" max="4" width="8.42578125" customWidth="1"/>
    <col min="5" max="5" width="9.28515625" customWidth="1"/>
    <col min="6" max="6" width="9.42578125" customWidth="1"/>
    <col min="7" max="7" width="13.7109375" customWidth="1"/>
    <col min="8" max="8" width="3.140625" customWidth="1"/>
    <col min="10" max="10" width="47.7109375" customWidth="1"/>
  </cols>
  <sheetData>
    <row r="1" spans="1:9" x14ac:dyDescent="0.25">
      <c r="A1" s="7"/>
      <c r="B1" s="7"/>
      <c r="C1" s="7"/>
      <c r="D1" s="7"/>
      <c r="E1" s="7"/>
      <c r="F1" s="8"/>
      <c r="G1" s="7"/>
      <c r="H1" s="7"/>
      <c r="I1" s="43"/>
    </row>
    <row r="2" spans="1:9" ht="30.6" customHeight="1" x14ac:dyDescent="0.25">
      <c r="A2" s="139" t="s">
        <v>95</v>
      </c>
      <c r="B2" s="139"/>
      <c r="C2" s="139"/>
      <c r="D2" s="139"/>
      <c r="E2" s="139"/>
      <c r="F2" s="139"/>
      <c r="G2" s="139"/>
      <c r="H2" s="7"/>
      <c r="I2" s="43"/>
    </row>
    <row r="3" spans="1:9" x14ac:dyDescent="0.25">
      <c r="A3" s="7"/>
      <c r="B3" s="7"/>
      <c r="C3" s="7"/>
      <c r="D3" s="7"/>
      <c r="E3" s="7"/>
      <c r="F3" s="8"/>
      <c r="G3" s="7"/>
      <c r="H3" s="7"/>
      <c r="I3" s="43"/>
    </row>
    <row r="4" spans="1:9" x14ac:dyDescent="0.25">
      <c r="A4" s="16"/>
      <c r="B4" s="16"/>
      <c r="C4" s="17"/>
      <c r="D4" s="18"/>
      <c r="E4" s="19"/>
      <c r="F4" s="19"/>
      <c r="G4" s="20"/>
      <c r="H4" s="7"/>
      <c r="I4" s="43"/>
    </row>
    <row r="5" spans="1:9" ht="20.45" customHeight="1" x14ac:dyDescent="0.25">
      <c r="A5" s="131" t="s">
        <v>94</v>
      </c>
      <c r="B5" s="131"/>
      <c r="C5" s="131"/>
      <c r="D5" s="131"/>
      <c r="E5" s="131"/>
      <c r="F5" s="131"/>
      <c r="G5" s="131"/>
      <c r="H5" s="7"/>
      <c r="I5" s="43"/>
    </row>
    <row r="6" spans="1:9" ht="20.45" customHeight="1" x14ac:dyDescent="0.25">
      <c r="A6" s="131" t="s">
        <v>34</v>
      </c>
      <c r="B6" s="131"/>
      <c r="C6" s="131"/>
      <c r="D6" s="131"/>
      <c r="E6" s="131"/>
      <c r="F6" s="131"/>
      <c r="G6" s="131"/>
      <c r="H6" s="7"/>
      <c r="I6" s="43"/>
    </row>
    <row r="7" spans="1:9" x14ac:dyDescent="0.25">
      <c r="A7" s="128"/>
      <c r="B7" s="128"/>
      <c r="C7" s="128"/>
      <c r="D7" s="128"/>
      <c r="E7" s="128"/>
      <c r="F7" s="128"/>
      <c r="G7" s="128"/>
      <c r="H7" s="7"/>
      <c r="I7" s="43"/>
    </row>
    <row r="8" spans="1:9" ht="18" x14ac:dyDescent="0.25">
      <c r="A8" s="21"/>
      <c r="B8" s="21"/>
      <c r="C8" s="132" t="s">
        <v>10</v>
      </c>
      <c r="D8" s="132"/>
      <c r="E8" s="132"/>
      <c r="F8" s="132"/>
      <c r="G8" s="22"/>
      <c r="H8" s="7"/>
      <c r="I8" s="43"/>
    </row>
    <row r="9" spans="1:9" x14ac:dyDescent="0.25">
      <c r="A9" s="23"/>
      <c r="B9" s="23"/>
      <c r="C9" s="24"/>
      <c r="D9" s="25"/>
      <c r="E9" s="26"/>
      <c r="F9" s="26"/>
      <c r="G9" s="20"/>
      <c r="H9" s="7"/>
      <c r="I9" s="43"/>
    </row>
    <row r="10" spans="1:9" x14ac:dyDescent="0.25">
      <c r="A10" s="23" t="s">
        <v>11</v>
      </c>
      <c r="B10" s="23"/>
      <c r="C10" s="24" t="s">
        <v>12</v>
      </c>
      <c r="D10" s="23"/>
      <c r="E10" s="24"/>
      <c r="F10" s="23"/>
      <c r="G10" s="27">
        <f>G30</f>
        <v>0</v>
      </c>
      <c r="H10" s="7"/>
      <c r="I10" s="43"/>
    </row>
    <row r="11" spans="1:9" x14ac:dyDescent="0.25">
      <c r="A11" s="28" t="s">
        <v>13</v>
      </c>
      <c r="B11" s="28"/>
      <c r="C11" s="29" t="s">
        <v>14</v>
      </c>
      <c r="D11" s="28"/>
      <c r="E11" s="29"/>
      <c r="F11" s="28"/>
      <c r="G11" s="30">
        <f>G77</f>
        <v>0</v>
      </c>
      <c r="H11" s="7"/>
      <c r="I11" s="43"/>
    </row>
    <row r="12" spans="1:9" x14ac:dyDescent="0.25">
      <c r="A12" s="23"/>
      <c r="B12" s="23"/>
      <c r="C12" s="24" t="s">
        <v>4</v>
      </c>
      <c r="D12" s="25"/>
      <c r="E12" s="26"/>
      <c r="F12" s="26"/>
      <c r="G12" s="31">
        <f>ROUND(SUM(G10:G11),2)</f>
        <v>0</v>
      </c>
      <c r="H12" s="7"/>
      <c r="I12" s="43"/>
    </row>
    <row r="13" spans="1:9" x14ac:dyDescent="0.25">
      <c r="A13" s="23"/>
      <c r="B13" s="23"/>
      <c r="C13" s="24" t="s">
        <v>6</v>
      </c>
      <c r="D13" s="25"/>
      <c r="E13" s="26"/>
      <c r="F13" s="26"/>
      <c r="G13" s="31">
        <f>ROUND(G12*0.22,2)</f>
        <v>0</v>
      </c>
      <c r="H13" s="7"/>
      <c r="I13" s="43"/>
    </row>
    <row r="14" spans="1:9" ht="15.75" thickBot="1" x14ac:dyDescent="0.3">
      <c r="A14" s="35"/>
      <c r="B14" s="35"/>
      <c r="C14" s="36" t="s">
        <v>7</v>
      </c>
      <c r="D14" s="37"/>
      <c r="E14" s="38"/>
      <c r="F14" s="38"/>
      <c r="G14" s="39">
        <f>ROUND(SUM(G12+G13),2)</f>
        <v>0</v>
      </c>
      <c r="H14" s="7"/>
      <c r="I14" s="43"/>
    </row>
    <row r="15" spans="1:9" ht="15.75" thickTop="1" x14ac:dyDescent="0.25">
      <c r="A15" s="7"/>
      <c r="B15" s="9"/>
      <c r="C15" s="10"/>
      <c r="D15" s="11"/>
      <c r="E15" s="12"/>
      <c r="F15" s="13"/>
      <c r="G15" s="14"/>
      <c r="H15" s="7"/>
      <c r="I15" s="43"/>
    </row>
    <row r="16" spans="1:9" x14ac:dyDescent="0.25">
      <c r="A16" s="40"/>
      <c r="B16" s="40"/>
      <c r="C16" s="47"/>
      <c r="D16" s="48"/>
      <c r="E16" s="12"/>
      <c r="F16" s="13"/>
      <c r="G16" s="14"/>
      <c r="H16" s="7"/>
      <c r="I16" s="43"/>
    </row>
    <row r="17" spans="1:9" x14ac:dyDescent="0.25">
      <c r="A17" s="49" t="s">
        <v>15</v>
      </c>
      <c r="B17" s="50" t="s">
        <v>16</v>
      </c>
      <c r="C17" s="51" t="s">
        <v>17</v>
      </c>
      <c r="D17" s="93" t="s">
        <v>18</v>
      </c>
      <c r="E17" s="94" t="s">
        <v>19</v>
      </c>
      <c r="F17" s="94" t="s">
        <v>20</v>
      </c>
      <c r="G17" s="95" t="s">
        <v>21</v>
      </c>
      <c r="H17" s="15"/>
      <c r="I17" s="43"/>
    </row>
    <row r="18" spans="1:9" x14ac:dyDescent="0.25">
      <c r="A18" s="55" t="s">
        <v>11</v>
      </c>
      <c r="B18" s="56"/>
      <c r="C18" s="57" t="s">
        <v>22</v>
      </c>
      <c r="D18" s="96"/>
      <c r="E18" s="97"/>
      <c r="F18" s="97"/>
      <c r="G18" s="98"/>
      <c r="H18" s="7"/>
      <c r="I18" s="43"/>
    </row>
    <row r="19" spans="1:9" ht="76.5" x14ac:dyDescent="0.25">
      <c r="A19" s="67">
        <v>1</v>
      </c>
      <c r="B19" s="62"/>
      <c r="C19" s="99" t="s">
        <v>51</v>
      </c>
      <c r="D19" s="64" t="s">
        <v>24</v>
      </c>
      <c r="E19" s="65">
        <v>280</v>
      </c>
      <c r="F19" s="45"/>
      <c r="G19" s="85">
        <f t="shared" ref="G19:G29" si="0">ROUND(E19*F19,2)</f>
        <v>0</v>
      </c>
      <c r="H19" s="110"/>
      <c r="I19" s="43"/>
    </row>
    <row r="20" spans="1:9" ht="25.5" x14ac:dyDescent="0.25">
      <c r="A20" s="67">
        <f>A19+1</f>
        <v>2</v>
      </c>
      <c r="B20" s="67"/>
      <c r="C20" s="68" t="s">
        <v>73</v>
      </c>
      <c r="D20" s="100" t="s">
        <v>24</v>
      </c>
      <c r="E20" s="69">
        <v>1195</v>
      </c>
      <c r="F20" s="44"/>
      <c r="G20" s="85">
        <f t="shared" si="0"/>
        <v>0</v>
      </c>
      <c r="H20" s="7"/>
      <c r="I20" s="43"/>
    </row>
    <row r="21" spans="1:9" ht="38.25" x14ac:dyDescent="0.25">
      <c r="A21" s="67">
        <f>A20+1</f>
        <v>3</v>
      </c>
      <c r="B21" s="67"/>
      <c r="C21" s="63" t="s">
        <v>52</v>
      </c>
      <c r="D21" s="64" t="s">
        <v>25</v>
      </c>
      <c r="E21" s="65">
        <v>7820</v>
      </c>
      <c r="F21" s="45"/>
      <c r="G21" s="85">
        <f t="shared" si="0"/>
        <v>0</v>
      </c>
      <c r="H21" s="110"/>
      <c r="I21" s="43"/>
    </row>
    <row r="22" spans="1:9" ht="51" x14ac:dyDescent="0.25">
      <c r="A22" s="67">
        <f t="shared" ref="A22:A25" si="1">A21+1</f>
        <v>4</v>
      </c>
      <c r="B22" s="67"/>
      <c r="C22" s="63" t="s">
        <v>53</v>
      </c>
      <c r="D22" s="70" t="s">
        <v>26</v>
      </c>
      <c r="E22" s="65">
        <v>400</v>
      </c>
      <c r="F22" s="44"/>
      <c r="G22" s="85">
        <f t="shared" si="0"/>
        <v>0</v>
      </c>
      <c r="H22" s="110"/>
      <c r="I22" s="43"/>
    </row>
    <row r="23" spans="1:9" ht="38.25" x14ac:dyDescent="0.25">
      <c r="A23" s="67">
        <f t="shared" si="1"/>
        <v>5</v>
      </c>
      <c r="B23" s="67"/>
      <c r="C23" s="63" t="s">
        <v>54</v>
      </c>
      <c r="D23" s="70" t="s">
        <v>26</v>
      </c>
      <c r="E23" s="65">
        <v>200</v>
      </c>
      <c r="F23" s="45"/>
      <c r="G23" s="85">
        <f t="shared" si="0"/>
        <v>0</v>
      </c>
      <c r="H23" s="110"/>
      <c r="I23" s="43"/>
    </row>
    <row r="24" spans="1:9" ht="42.6" customHeight="1" x14ac:dyDescent="0.25">
      <c r="A24" s="67">
        <f t="shared" si="1"/>
        <v>6</v>
      </c>
      <c r="B24" s="67"/>
      <c r="C24" s="63" t="s">
        <v>75</v>
      </c>
      <c r="D24" s="64" t="s">
        <v>25</v>
      </c>
      <c r="E24" s="65">
        <v>10680</v>
      </c>
      <c r="F24" s="44"/>
      <c r="G24" s="85">
        <f t="shared" si="0"/>
        <v>0</v>
      </c>
      <c r="H24" s="110"/>
      <c r="I24" s="43"/>
    </row>
    <row r="25" spans="1:9" ht="51" x14ac:dyDescent="0.25">
      <c r="A25" s="67">
        <f t="shared" si="1"/>
        <v>7</v>
      </c>
      <c r="B25" s="67"/>
      <c r="C25" s="63" t="s">
        <v>35</v>
      </c>
      <c r="D25" s="64" t="s">
        <v>24</v>
      </c>
      <c r="E25" s="65">
        <v>823</v>
      </c>
      <c r="F25" s="45"/>
      <c r="G25" s="85">
        <f t="shared" si="0"/>
        <v>0</v>
      </c>
      <c r="H25" s="7"/>
      <c r="I25" s="43"/>
    </row>
    <row r="26" spans="1:9" ht="159.6" customHeight="1" x14ac:dyDescent="0.25">
      <c r="A26" s="67">
        <f>A25+1</f>
        <v>8</v>
      </c>
      <c r="B26" s="67"/>
      <c r="C26" s="101" t="s">
        <v>74</v>
      </c>
      <c r="D26" s="64" t="s">
        <v>32</v>
      </c>
      <c r="E26" s="65">
        <v>150</v>
      </c>
      <c r="F26" s="44"/>
      <c r="G26" s="85">
        <f t="shared" si="0"/>
        <v>0</v>
      </c>
      <c r="H26" s="111"/>
      <c r="I26" s="43"/>
    </row>
    <row r="27" spans="1:9" ht="87.6" customHeight="1" x14ac:dyDescent="0.25">
      <c r="A27" s="67">
        <f>A26+1</f>
        <v>9</v>
      </c>
      <c r="B27" s="67"/>
      <c r="C27" s="101" t="s">
        <v>70</v>
      </c>
      <c r="D27" s="64" t="s">
        <v>25</v>
      </c>
      <c r="E27" s="65">
        <v>500</v>
      </c>
      <c r="F27" s="45"/>
      <c r="G27" s="85">
        <f t="shared" si="0"/>
        <v>0</v>
      </c>
      <c r="H27" s="111"/>
      <c r="I27" s="43"/>
    </row>
    <row r="28" spans="1:9" ht="89.25" x14ac:dyDescent="0.25">
      <c r="A28" s="67">
        <f>A27+1</f>
        <v>10</v>
      </c>
      <c r="B28" s="67"/>
      <c r="C28" s="72" t="s">
        <v>36</v>
      </c>
      <c r="D28" s="70" t="s">
        <v>26</v>
      </c>
      <c r="E28" s="65">
        <v>2</v>
      </c>
      <c r="F28" s="44"/>
      <c r="G28" s="85">
        <f t="shared" si="0"/>
        <v>0</v>
      </c>
      <c r="H28" s="111"/>
      <c r="I28" s="43"/>
    </row>
    <row r="29" spans="1:9" ht="77.25" thickBot="1" x14ac:dyDescent="0.3">
      <c r="A29" s="67">
        <f>A28+1</f>
        <v>11</v>
      </c>
      <c r="B29" s="67"/>
      <c r="C29" s="72" t="s">
        <v>63</v>
      </c>
      <c r="D29" s="64" t="s">
        <v>24</v>
      </c>
      <c r="E29" s="65">
        <v>202</v>
      </c>
      <c r="F29" s="45"/>
      <c r="G29" s="85">
        <f t="shared" si="0"/>
        <v>0</v>
      </c>
      <c r="H29" s="111"/>
      <c r="I29" s="43"/>
    </row>
    <row r="30" spans="1:9" ht="15.75" thickBot="1" x14ac:dyDescent="0.3">
      <c r="A30" s="140" t="s">
        <v>27</v>
      </c>
      <c r="B30" s="141"/>
      <c r="C30" s="141"/>
      <c r="D30" s="102"/>
      <c r="E30" s="102"/>
      <c r="F30" s="103"/>
      <c r="G30" s="104">
        <f>ROUND(SUM(G19:G29),2)</f>
        <v>0</v>
      </c>
      <c r="H30" s="7"/>
      <c r="I30" s="43"/>
    </row>
    <row r="31" spans="1:9" x14ac:dyDescent="0.25">
      <c r="A31" s="74"/>
      <c r="B31" s="74"/>
      <c r="C31" s="74"/>
      <c r="D31" s="75"/>
      <c r="E31" s="75"/>
      <c r="F31" s="88"/>
      <c r="G31" s="87"/>
      <c r="H31" s="7"/>
      <c r="I31" s="43"/>
    </row>
    <row r="32" spans="1:9" x14ac:dyDescent="0.25">
      <c r="A32" s="74"/>
      <c r="B32" s="74"/>
      <c r="C32" s="74"/>
      <c r="D32" s="75"/>
      <c r="E32" s="75"/>
      <c r="F32" s="88"/>
      <c r="G32" s="88"/>
      <c r="H32" s="7"/>
      <c r="I32" s="43"/>
    </row>
    <row r="33" spans="1:9" x14ac:dyDescent="0.25">
      <c r="A33" s="49" t="s">
        <v>15</v>
      </c>
      <c r="B33" s="50" t="s">
        <v>16</v>
      </c>
      <c r="C33" s="51" t="s">
        <v>17</v>
      </c>
      <c r="D33" s="93" t="s">
        <v>18</v>
      </c>
      <c r="E33" s="94" t="s">
        <v>19</v>
      </c>
      <c r="F33" s="94" t="s">
        <v>20</v>
      </c>
      <c r="G33" s="95" t="s">
        <v>21</v>
      </c>
      <c r="H33" s="15"/>
      <c r="I33" s="43"/>
    </row>
    <row r="34" spans="1:9" x14ac:dyDescent="0.25">
      <c r="A34" s="55" t="s">
        <v>13</v>
      </c>
      <c r="B34" s="56"/>
      <c r="C34" s="57" t="s">
        <v>28</v>
      </c>
      <c r="D34" s="96"/>
      <c r="E34" s="97"/>
      <c r="F34" s="97"/>
      <c r="G34" s="98"/>
      <c r="H34" s="7"/>
      <c r="I34" s="43"/>
    </row>
    <row r="35" spans="1:9" ht="193.5" x14ac:dyDescent="0.25">
      <c r="A35" s="67">
        <v>1</v>
      </c>
      <c r="B35" s="76"/>
      <c r="C35" s="77" t="s">
        <v>78</v>
      </c>
      <c r="D35" s="64" t="s">
        <v>24</v>
      </c>
      <c r="E35" s="69">
        <v>40</v>
      </c>
      <c r="F35" s="44"/>
      <c r="G35" s="85">
        <f>ROUND(E35*F35,2)</f>
        <v>0</v>
      </c>
      <c r="H35" s="7"/>
      <c r="I35" s="43"/>
    </row>
    <row r="36" spans="1:9" ht="56.45" customHeight="1" x14ac:dyDescent="0.25">
      <c r="A36" s="78"/>
      <c r="B36" s="78"/>
      <c r="C36" s="105" t="s">
        <v>77</v>
      </c>
      <c r="D36" s="64" t="s">
        <v>25</v>
      </c>
      <c r="E36" s="106">
        <v>4</v>
      </c>
      <c r="F36" s="45"/>
      <c r="G36" s="85">
        <f t="shared" ref="G36:G76" si="2">ROUND(E36*F36,2)</f>
        <v>0</v>
      </c>
      <c r="H36" s="112"/>
      <c r="I36" s="43"/>
    </row>
    <row r="37" spans="1:9" ht="206.25" x14ac:dyDescent="0.25">
      <c r="A37" s="67">
        <v>2</v>
      </c>
      <c r="B37" s="76"/>
      <c r="C37" s="77" t="s">
        <v>79</v>
      </c>
      <c r="D37" s="64" t="s">
        <v>24</v>
      </c>
      <c r="E37" s="69">
        <v>30</v>
      </c>
      <c r="F37" s="44"/>
      <c r="G37" s="85">
        <f t="shared" si="2"/>
        <v>0</v>
      </c>
      <c r="H37" s="7"/>
      <c r="I37" s="43"/>
    </row>
    <row r="38" spans="1:9" ht="51" x14ac:dyDescent="0.25">
      <c r="A38" s="78"/>
      <c r="B38" s="78"/>
      <c r="C38" s="105" t="s">
        <v>77</v>
      </c>
      <c r="D38" s="64" t="s">
        <v>25</v>
      </c>
      <c r="E38" s="106">
        <v>3</v>
      </c>
      <c r="F38" s="45"/>
      <c r="G38" s="85">
        <f t="shared" si="2"/>
        <v>0</v>
      </c>
      <c r="H38" s="112"/>
      <c r="I38" s="43"/>
    </row>
    <row r="39" spans="1:9" ht="204" x14ac:dyDescent="0.25">
      <c r="A39" s="67">
        <v>3</v>
      </c>
      <c r="B39" s="76"/>
      <c r="C39" s="77" t="s">
        <v>80</v>
      </c>
      <c r="D39" s="64" t="s">
        <v>24</v>
      </c>
      <c r="E39" s="69">
        <v>60</v>
      </c>
      <c r="F39" s="44"/>
      <c r="G39" s="85">
        <f t="shared" si="2"/>
        <v>0</v>
      </c>
      <c r="H39" s="7"/>
      <c r="I39" s="43"/>
    </row>
    <row r="40" spans="1:9" ht="51" x14ac:dyDescent="0.25">
      <c r="A40" s="78"/>
      <c r="B40" s="78"/>
      <c r="C40" s="105" t="s">
        <v>77</v>
      </c>
      <c r="D40" s="64" t="s">
        <v>25</v>
      </c>
      <c r="E40" s="106">
        <v>6</v>
      </c>
      <c r="F40" s="45"/>
      <c r="G40" s="85">
        <f t="shared" si="2"/>
        <v>0</v>
      </c>
      <c r="H40" s="112"/>
      <c r="I40" s="43"/>
    </row>
    <row r="41" spans="1:9" ht="191.45" customHeight="1" x14ac:dyDescent="0.25">
      <c r="A41" s="67">
        <f>A39+1</f>
        <v>4</v>
      </c>
      <c r="B41" s="76"/>
      <c r="C41" s="77" t="s">
        <v>81</v>
      </c>
      <c r="D41" s="64" t="s">
        <v>24</v>
      </c>
      <c r="E41" s="69">
        <v>24</v>
      </c>
      <c r="F41" s="44"/>
      <c r="G41" s="85">
        <f t="shared" si="2"/>
        <v>0</v>
      </c>
      <c r="H41" s="7"/>
      <c r="I41" s="43"/>
    </row>
    <row r="42" spans="1:9" ht="52.9" customHeight="1" x14ac:dyDescent="0.25">
      <c r="A42" s="78"/>
      <c r="B42" s="78"/>
      <c r="C42" s="105" t="s">
        <v>77</v>
      </c>
      <c r="D42" s="64" t="s">
        <v>25</v>
      </c>
      <c r="E42" s="106">
        <v>3</v>
      </c>
      <c r="F42" s="45"/>
      <c r="G42" s="85">
        <f t="shared" si="2"/>
        <v>0</v>
      </c>
      <c r="H42" s="112"/>
      <c r="I42" s="43"/>
    </row>
    <row r="43" spans="1:9" ht="191.25" x14ac:dyDescent="0.25">
      <c r="A43" s="67">
        <f>A41+1</f>
        <v>5</v>
      </c>
      <c r="B43" s="76"/>
      <c r="C43" s="77" t="s">
        <v>82</v>
      </c>
      <c r="D43" s="64" t="s">
        <v>24</v>
      </c>
      <c r="E43" s="69">
        <v>30</v>
      </c>
      <c r="F43" s="44"/>
      <c r="G43" s="85">
        <f t="shared" si="2"/>
        <v>0</v>
      </c>
      <c r="H43" s="7"/>
      <c r="I43" s="43"/>
    </row>
    <row r="44" spans="1:9" ht="51" x14ac:dyDescent="0.25">
      <c r="A44" s="78"/>
      <c r="B44" s="78"/>
      <c r="C44" s="105" t="s">
        <v>77</v>
      </c>
      <c r="D44" s="64" t="s">
        <v>25</v>
      </c>
      <c r="E44" s="106">
        <v>6</v>
      </c>
      <c r="F44" s="45"/>
      <c r="G44" s="85">
        <f t="shared" si="2"/>
        <v>0</v>
      </c>
      <c r="H44" s="112"/>
      <c r="I44" s="43"/>
    </row>
    <row r="45" spans="1:9" ht="191.25" x14ac:dyDescent="0.25">
      <c r="A45" s="67">
        <f t="shared" ref="A45" si="3">A43+1</f>
        <v>6</v>
      </c>
      <c r="B45" s="76"/>
      <c r="C45" s="77" t="s">
        <v>83</v>
      </c>
      <c r="D45" s="64" t="s">
        <v>24</v>
      </c>
      <c r="E45" s="69">
        <v>20</v>
      </c>
      <c r="F45" s="44"/>
      <c r="G45" s="85">
        <f t="shared" si="2"/>
        <v>0</v>
      </c>
      <c r="H45" s="7"/>
      <c r="I45" s="43"/>
    </row>
    <row r="46" spans="1:9" ht="51" x14ac:dyDescent="0.25">
      <c r="A46" s="78"/>
      <c r="B46" s="78"/>
      <c r="C46" s="105" t="s">
        <v>77</v>
      </c>
      <c r="D46" s="64" t="s">
        <v>25</v>
      </c>
      <c r="E46" s="106">
        <v>6</v>
      </c>
      <c r="F46" s="45"/>
      <c r="G46" s="85">
        <f t="shared" si="2"/>
        <v>0</v>
      </c>
      <c r="H46" s="112"/>
      <c r="I46" s="43"/>
    </row>
    <row r="47" spans="1:9" ht="204" x14ac:dyDescent="0.25">
      <c r="A47" s="67">
        <f>A45+1</f>
        <v>7</v>
      </c>
      <c r="B47" s="76"/>
      <c r="C47" s="77" t="s">
        <v>84</v>
      </c>
      <c r="D47" s="64" t="s">
        <v>24</v>
      </c>
      <c r="E47" s="69">
        <v>60</v>
      </c>
      <c r="F47" s="44"/>
      <c r="G47" s="85">
        <f t="shared" si="2"/>
        <v>0</v>
      </c>
      <c r="H47" s="7"/>
      <c r="I47" s="43"/>
    </row>
    <row r="48" spans="1:9" ht="51" x14ac:dyDescent="0.25">
      <c r="A48" s="78"/>
      <c r="B48" s="78"/>
      <c r="C48" s="105" t="s">
        <v>77</v>
      </c>
      <c r="D48" s="64" t="s">
        <v>25</v>
      </c>
      <c r="E48" s="106">
        <v>12</v>
      </c>
      <c r="F48" s="45"/>
      <c r="G48" s="85">
        <f t="shared" si="2"/>
        <v>0</v>
      </c>
      <c r="H48" s="112"/>
      <c r="I48" s="43"/>
    </row>
    <row r="49" spans="1:9" ht="154.15" customHeight="1" x14ac:dyDescent="0.25">
      <c r="A49" s="67">
        <f>A47+1</f>
        <v>8</v>
      </c>
      <c r="B49" s="76"/>
      <c r="C49" s="77" t="s">
        <v>85</v>
      </c>
      <c r="D49" s="64" t="s">
        <v>24</v>
      </c>
      <c r="E49" s="69">
        <v>40</v>
      </c>
      <c r="F49" s="44"/>
      <c r="G49" s="85">
        <f t="shared" si="2"/>
        <v>0</v>
      </c>
      <c r="H49" s="7"/>
      <c r="I49" s="43"/>
    </row>
    <row r="50" spans="1:9" ht="51" x14ac:dyDescent="0.25">
      <c r="A50" s="78"/>
      <c r="B50" s="78"/>
      <c r="C50" s="105" t="s">
        <v>77</v>
      </c>
      <c r="D50" s="64" t="s">
        <v>25</v>
      </c>
      <c r="E50" s="106">
        <v>12</v>
      </c>
      <c r="F50" s="45"/>
      <c r="G50" s="85">
        <f t="shared" si="2"/>
        <v>0</v>
      </c>
      <c r="H50" s="112"/>
      <c r="I50" s="43"/>
    </row>
    <row r="51" spans="1:9" ht="190.9" customHeight="1" x14ac:dyDescent="0.25">
      <c r="A51" s="67">
        <f>A49+1</f>
        <v>9</v>
      </c>
      <c r="B51" s="76"/>
      <c r="C51" s="77" t="s">
        <v>86</v>
      </c>
      <c r="D51" s="64" t="s">
        <v>24</v>
      </c>
      <c r="E51" s="69">
        <v>60</v>
      </c>
      <c r="F51" s="44"/>
      <c r="G51" s="85">
        <f>ROUND(E51*F51,2)</f>
        <v>0</v>
      </c>
      <c r="H51" s="7"/>
      <c r="I51" s="43"/>
    </row>
    <row r="52" spans="1:9" ht="51" x14ac:dyDescent="0.25">
      <c r="A52" s="78"/>
      <c r="B52" s="78"/>
      <c r="C52" s="105" t="s">
        <v>77</v>
      </c>
      <c r="D52" s="64" t="s">
        <v>25</v>
      </c>
      <c r="E52" s="106">
        <v>3</v>
      </c>
      <c r="F52" s="45"/>
      <c r="G52" s="85">
        <f t="shared" ref="G52" si="4">ROUND(E52*F52,2)</f>
        <v>0</v>
      </c>
      <c r="H52" s="112"/>
      <c r="I52" s="43"/>
    </row>
    <row r="53" spans="1:9" ht="190.9" customHeight="1" x14ac:dyDescent="0.25">
      <c r="A53" s="67">
        <v>10</v>
      </c>
      <c r="B53" s="76"/>
      <c r="C53" s="77" t="s">
        <v>87</v>
      </c>
      <c r="D53" s="64" t="s">
        <v>24</v>
      </c>
      <c r="E53" s="69">
        <v>44</v>
      </c>
      <c r="F53" s="44"/>
      <c r="G53" s="85">
        <f t="shared" si="2"/>
        <v>0</v>
      </c>
      <c r="H53" s="7"/>
      <c r="I53" s="43"/>
    </row>
    <row r="54" spans="1:9" ht="55.15" customHeight="1" x14ac:dyDescent="0.25">
      <c r="A54" s="78"/>
      <c r="B54" s="78"/>
      <c r="C54" s="105" t="s">
        <v>77</v>
      </c>
      <c r="D54" s="64" t="s">
        <v>25</v>
      </c>
      <c r="E54" s="106">
        <v>20</v>
      </c>
      <c r="F54" s="45"/>
      <c r="G54" s="85">
        <f t="shared" si="2"/>
        <v>0</v>
      </c>
      <c r="H54" s="112"/>
      <c r="I54" s="43"/>
    </row>
    <row r="55" spans="1:9" ht="187.15" customHeight="1" x14ac:dyDescent="0.25">
      <c r="A55" s="67">
        <v>11</v>
      </c>
      <c r="B55" s="76"/>
      <c r="C55" s="77" t="s">
        <v>88</v>
      </c>
      <c r="D55" s="64" t="s">
        <v>24</v>
      </c>
      <c r="E55" s="69">
        <v>36</v>
      </c>
      <c r="F55" s="44"/>
      <c r="G55" s="85">
        <f t="shared" si="2"/>
        <v>0</v>
      </c>
      <c r="H55" s="7"/>
      <c r="I55" s="43"/>
    </row>
    <row r="56" spans="1:9" ht="51" x14ac:dyDescent="0.25">
      <c r="A56" s="78"/>
      <c r="B56" s="78"/>
      <c r="C56" s="105" t="s">
        <v>77</v>
      </c>
      <c r="D56" s="64" t="s">
        <v>25</v>
      </c>
      <c r="E56" s="106">
        <v>16</v>
      </c>
      <c r="F56" s="45"/>
      <c r="G56" s="85">
        <f t="shared" si="2"/>
        <v>0</v>
      </c>
      <c r="H56" s="112"/>
      <c r="I56" s="43"/>
    </row>
    <row r="57" spans="1:9" ht="185.45" customHeight="1" x14ac:dyDescent="0.25">
      <c r="A57" s="67">
        <v>12</v>
      </c>
      <c r="B57" s="76"/>
      <c r="C57" s="77" t="s">
        <v>89</v>
      </c>
      <c r="D57" s="64" t="s">
        <v>24</v>
      </c>
      <c r="E57" s="69">
        <v>32</v>
      </c>
      <c r="F57" s="44"/>
      <c r="G57" s="85">
        <f t="shared" si="2"/>
        <v>0</v>
      </c>
      <c r="H57" s="7"/>
      <c r="I57" s="43"/>
    </row>
    <row r="58" spans="1:9" ht="51" x14ac:dyDescent="0.25">
      <c r="A58" s="78"/>
      <c r="B58" s="78"/>
      <c r="C58" s="105" t="s">
        <v>77</v>
      </c>
      <c r="D58" s="64" t="s">
        <v>25</v>
      </c>
      <c r="E58" s="106">
        <v>6</v>
      </c>
      <c r="F58" s="45"/>
      <c r="G58" s="85">
        <f t="shared" si="2"/>
        <v>0</v>
      </c>
      <c r="H58" s="112"/>
      <c r="I58" s="43"/>
    </row>
    <row r="59" spans="1:9" ht="178.5" x14ac:dyDescent="0.25">
      <c r="A59" s="67">
        <v>13</v>
      </c>
      <c r="B59" s="76"/>
      <c r="C59" s="77" t="s">
        <v>90</v>
      </c>
      <c r="D59" s="64" t="s">
        <v>24</v>
      </c>
      <c r="E59" s="69">
        <v>36</v>
      </c>
      <c r="F59" s="44"/>
      <c r="G59" s="85">
        <f t="shared" si="2"/>
        <v>0</v>
      </c>
      <c r="H59" s="7"/>
      <c r="I59" s="43"/>
    </row>
    <row r="60" spans="1:9" ht="51" x14ac:dyDescent="0.25">
      <c r="A60" s="78"/>
      <c r="B60" s="78"/>
      <c r="C60" s="105" t="s">
        <v>77</v>
      </c>
      <c r="D60" s="64" t="s">
        <v>25</v>
      </c>
      <c r="E60" s="106">
        <v>6</v>
      </c>
      <c r="F60" s="45"/>
      <c r="G60" s="85">
        <f t="shared" si="2"/>
        <v>0</v>
      </c>
      <c r="H60" s="112"/>
      <c r="I60" s="43"/>
    </row>
    <row r="61" spans="1:9" ht="179.45" customHeight="1" x14ac:dyDescent="0.25">
      <c r="A61" s="67">
        <v>14</v>
      </c>
      <c r="B61" s="76"/>
      <c r="C61" s="77" t="s">
        <v>91</v>
      </c>
      <c r="D61" s="64" t="s">
        <v>24</v>
      </c>
      <c r="E61" s="69">
        <v>22</v>
      </c>
      <c r="F61" s="44"/>
      <c r="G61" s="85">
        <f t="shared" si="2"/>
        <v>0</v>
      </c>
      <c r="H61" s="7"/>
      <c r="I61" s="43"/>
    </row>
    <row r="62" spans="1:9" ht="51" x14ac:dyDescent="0.25">
      <c r="A62" s="78"/>
      <c r="B62" s="78"/>
      <c r="C62" s="105" t="s">
        <v>77</v>
      </c>
      <c r="D62" s="64" t="s">
        <v>25</v>
      </c>
      <c r="E62" s="106">
        <v>5</v>
      </c>
      <c r="F62" s="45"/>
      <c r="G62" s="85">
        <f t="shared" si="2"/>
        <v>0</v>
      </c>
      <c r="H62" s="112"/>
      <c r="I62" s="43"/>
    </row>
    <row r="63" spans="1:9" ht="157.15" customHeight="1" x14ac:dyDescent="0.25">
      <c r="A63" s="67">
        <v>15</v>
      </c>
      <c r="B63" s="76"/>
      <c r="C63" s="77" t="s">
        <v>92</v>
      </c>
      <c r="D63" s="64" t="s">
        <v>24</v>
      </c>
      <c r="E63" s="69">
        <v>24</v>
      </c>
      <c r="F63" s="44"/>
      <c r="G63" s="85">
        <f t="shared" si="2"/>
        <v>0</v>
      </c>
      <c r="H63" s="7"/>
      <c r="I63" s="43"/>
    </row>
    <row r="64" spans="1:9" ht="51" x14ac:dyDescent="0.25">
      <c r="A64" s="78"/>
      <c r="B64" s="78"/>
      <c r="C64" s="105" t="s">
        <v>77</v>
      </c>
      <c r="D64" s="64" t="s">
        <v>25</v>
      </c>
      <c r="E64" s="106">
        <v>10</v>
      </c>
      <c r="F64" s="45"/>
      <c r="G64" s="85">
        <f t="shared" si="2"/>
        <v>0</v>
      </c>
      <c r="H64" s="112"/>
      <c r="I64" s="43"/>
    </row>
    <row r="65" spans="1:10" ht="174" customHeight="1" x14ac:dyDescent="0.25">
      <c r="A65" s="67">
        <v>16</v>
      </c>
      <c r="B65" s="76"/>
      <c r="C65" s="77" t="s">
        <v>93</v>
      </c>
      <c r="D65" s="64" t="s">
        <v>24</v>
      </c>
      <c r="E65" s="69">
        <v>105</v>
      </c>
      <c r="F65" s="44"/>
      <c r="G65" s="85">
        <f t="shared" si="2"/>
        <v>0</v>
      </c>
      <c r="H65" s="7"/>
      <c r="I65" s="43"/>
    </row>
    <row r="66" spans="1:10" ht="58.9" customHeight="1" x14ac:dyDescent="0.25">
      <c r="A66" s="78"/>
      <c r="B66" s="78"/>
      <c r="C66" s="105" t="s">
        <v>77</v>
      </c>
      <c r="D66" s="64" t="s">
        <v>25</v>
      </c>
      <c r="E66" s="106">
        <v>10</v>
      </c>
      <c r="F66" s="45"/>
      <c r="G66" s="85">
        <f>ROUND(E66*F66,2)</f>
        <v>0</v>
      </c>
      <c r="H66" s="112"/>
      <c r="I66" s="43"/>
    </row>
    <row r="67" spans="1:10" ht="140.25" x14ac:dyDescent="0.25">
      <c r="A67" s="67">
        <v>17</v>
      </c>
      <c r="B67" s="76"/>
      <c r="C67" s="77" t="s">
        <v>65</v>
      </c>
      <c r="D67" s="64" t="s">
        <v>30</v>
      </c>
      <c r="E67" s="69">
        <v>1</v>
      </c>
      <c r="F67" s="44"/>
      <c r="G67" s="85">
        <f t="shared" si="2"/>
        <v>0</v>
      </c>
      <c r="H67" s="111"/>
      <c r="I67" s="43"/>
    </row>
    <row r="68" spans="1:10" ht="160.9" customHeight="1" x14ac:dyDescent="0.25">
      <c r="A68" s="67">
        <v>18</v>
      </c>
      <c r="B68" s="76"/>
      <c r="C68" s="77" t="s">
        <v>64</v>
      </c>
      <c r="D68" s="64" t="s">
        <v>30</v>
      </c>
      <c r="E68" s="69">
        <v>1</v>
      </c>
      <c r="F68" s="45"/>
      <c r="G68" s="85">
        <f t="shared" si="2"/>
        <v>0</v>
      </c>
      <c r="H68" s="111"/>
      <c r="I68" s="43"/>
      <c r="J68" s="4"/>
    </row>
    <row r="69" spans="1:10" ht="165.75" x14ac:dyDescent="0.25">
      <c r="A69" s="67">
        <v>19</v>
      </c>
      <c r="B69" s="76"/>
      <c r="C69" s="77" t="s">
        <v>66</v>
      </c>
      <c r="D69" s="64" t="s">
        <v>30</v>
      </c>
      <c r="E69" s="69">
        <v>1</v>
      </c>
      <c r="F69" s="44"/>
      <c r="G69" s="85">
        <f t="shared" si="2"/>
        <v>0</v>
      </c>
      <c r="H69" s="111"/>
      <c r="I69" s="43"/>
    </row>
    <row r="70" spans="1:10" ht="183" x14ac:dyDescent="0.25">
      <c r="A70" s="78">
        <v>20</v>
      </c>
      <c r="B70" s="78"/>
      <c r="C70" s="105" t="s">
        <v>97</v>
      </c>
      <c r="D70" s="64" t="s">
        <v>25</v>
      </c>
      <c r="E70" s="106">
        <v>1910</v>
      </c>
      <c r="F70" s="45"/>
      <c r="G70" s="85">
        <f t="shared" si="2"/>
        <v>0</v>
      </c>
      <c r="H70" s="112"/>
      <c r="I70" s="43"/>
      <c r="J70" s="6"/>
    </row>
    <row r="71" spans="1:10" ht="124.15" customHeight="1" x14ac:dyDescent="0.25">
      <c r="A71" s="78">
        <v>21</v>
      </c>
      <c r="B71" s="79"/>
      <c r="C71" s="80" t="s">
        <v>96</v>
      </c>
      <c r="D71" s="107" t="s">
        <v>25</v>
      </c>
      <c r="E71" s="82">
        <v>8770</v>
      </c>
      <c r="F71" s="44"/>
      <c r="G71" s="85">
        <f t="shared" si="2"/>
        <v>0</v>
      </c>
      <c r="H71" s="113"/>
      <c r="I71" s="43"/>
      <c r="J71" t="s">
        <v>67</v>
      </c>
    </row>
    <row r="72" spans="1:10" ht="25.5" x14ac:dyDescent="0.25">
      <c r="A72" s="78">
        <v>22</v>
      </c>
      <c r="B72" s="79"/>
      <c r="C72" s="83" t="s">
        <v>37</v>
      </c>
      <c r="D72" s="107"/>
      <c r="E72" s="82"/>
      <c r="F72" s="69"/>
      <c r="G72" s="85"/>
      <c r="H72" s="113"/>
      <c r="I72" s="43"/>
    </row>
    <row r="73" spans="1:10" ht="63.75" x14ac:dyDescent="0.25">
      <c r="A73" s="108">
        <v>22.1</v>
      </c>
      <c r="B73" s="79"/>
      <c r="C73" s="83" t="s">
        <v>38</v>
      </c>
      <c r="D73" s="107" t="s">
        <v>30</v>
      </c>
      <c r="E73" s="82">
        <v>1</v>
      </c>
      <c r="F73" s="44"/>
      <c r="G73" s="85">
        <f t="shared" si="2"/>
        <v>0</v>
      </c>
      <c r="H73" s="113"/>
      <c r="I73" s="43"/>
    </row>
    <row r="74" spans="1:10" ht="38.25" x14ac:dyDescent="0.25">
      <c r="A74" s="108">
        <v>22.2</v>
      </c>
      <c r="B74" s="79"/>
      <c r="C74" s="83" t="s">
        <v>39</v>
      </c>
      <c r="D74" s="107" t="s">
        <v>40</v>
      </c>
      <c r="E74" s="82">
        <v>60</v>
      </c>
      <c r="F74" s="45"/>
      <c r="G74" s="85">
        <f t="shared" si="2"/>
        <v>0</v>
      </c>
      <c r="H74" s="113"/>
      <c r="I74" s="43"/>
    </row>
    <row r="75" spans="1:10" ht="63.75" x14ac:dyDescent="0.25">
      <c r="A75" s="108">
        <v>22.3</v>
      </c>
      <c r="B75" s="79"/>
      <c r="C75" s="109" t="s">
        <v>41</v>
      </c>
      <c r="D75" s="107" t="s">
        <v>40</v>
      </c>
      <c r="E75" s="82">
        <v>1</v>
      </c>
      <c r="F75" s="44"/>
      <c r="G75" s="85">
        <f t="shared" si="2"/>
        <v>0</v>
      </c>
      <c r="H75" s="113"/>
      <c r="I75" s="43"/>
    </row>
    <row r="76" spans="1:10" ht="25.5" x14ac:dyDescent="0.25">
      <c r="A76" s="108">
        <v>22.4</v>
      </c>
      <c r="B76" s="79"/>
      <c r="C76" s="80" t="s">
        <v>42</v>
      </c>
      <c r="D76" s="107" t="s">
        <v>30</v>
      </c>
      <c r="E76" s="82">
        <v>10</v>
      </c>
      <c r="F76" s="45"/>
      <c r="G76" s="85">
        <f t="shared" si="2"/>
        <v>0</v>
      </c>
      <c r="H76" s="113"/>
      <c r="I76" s="43"/>
    </row>
    <row r="77" spans="1:10" ht="15.75" thickBot="1" x14ac:dyDescent="0.3">
      <c r="A77" s="137" t="s">
        <v>33</v>
      </c>
      <c r="B77" s="138"/>
      <c r="C77" s="138"/>
      <c r="D77" s="84"/>
      <c r="E77" s="84"/>
      <c r="F77" s="92"/>
      <c r="G77" s="91">
        <f>ROUND(SUM(G35:G76),2)</f>
        <v>0</v>
      </c>
      <c r="H77" s="7"/>
      <c r="I77" s="43"/>
    </row>
    <row r="78" spans="1:10" x14ac:dyDescent="0.25">
      <c r="A78" s="74"/>
      <c r="B78" s="74"/>
      <c r="C78" s="74"/>
      <c r="D78" s="75"/>
      <c r="E78" s="75"/>
      <c r="F78" s="88"/>
      <c r="G78" s="87"/>
      <c r="H78" s="7"/>
      <c r="I78" s="43"/>
    </row>
    <row r="79" spans="1:10" x14ac:dyDescent="0.25">
      <c r="A79" s="7"/>
      <c r="B79" s="7"/>
      <c r="C79" s="7"/>
      <c r="D79" s="7"/>
      <c r="E79" s="7"/>
      <c r="F79" s="8"/>
      <c r="G79" s="7"/>
      <c r="H79" s="7"/>
      <c r="I79" s="43"/>
    </row>
    <row r="80" spans="1:10" x14ac:dyDescent="0.25">
      <c r="A80" s="7"/>
      <c r="B80" s="7"/>
      <c r="C80" s="7"/>
      <c r="D80" s="7"/>
      <c r="E80" s="7"/>
      <c r="F80" s="8"/>
      <c r="G80" s="7"/>
      <c r="H80" s="7"/>
      <c r="I80" s="43"/>
    </row>
    <row r="81" spans="1:9" x14ac:dyDescent="0.25">
      <c r="A81" s="127"/>
      <c r="B81" s="127"/>
      <c r="C81" s="127"/>
      <c r="D81" s="127"/>
      <c r="E81" s="127"/>
      <c r="F81" s="127"/>
      <c r="G81" s="127"/>
      <c r="H81" s="127"/>
      <c r="I81" s="127"/>
    </row>
    <row r="82" spans="1:9" x14ac:dyDescent="0.25">
      <c r="A82" s="127"/>
      <c r="B82" s="127"/>
      <c r="C82" s="127"/>
      <c r="D82" s="127"/>
      <c r="E82" s="127"/>
      <c r="F82" s="127"/>
      <c r="G82" s="127"/>
      <c r="H82" s="127"/>
      <c r="I82" s="127"/>
    </row>
    <row r="83" spans="1:9" x14ac:dyDescent="0.25">
      <c r="A83" s="127"/>
      <c r="B83" s="127"/>
      <c r="C83" s="127"/>
      <c r="D83" s="127"/>
      <c r="E83" s="127"/>
      <c r="F83" s="127"/>
      <c r="G83" s="127"/>
      <c r="H83" s="127"/>
      <c r="I83" s="127"/>
    </row>
  </sheetData>
  <sheetProtection algorithmName="SHA-512" hashValue="8i4yYZqe1bCOIymarJo9Nhne/9j5dQOBXRdMyZnl1pWp9gRhjuvJC0ULwwhipvydafGb2Gl7hRyR1fyxo+dyuA==" saltValue="65jUv4RjZM82GxhsQMNARQ==" spinCount="100000" sheet="1" objects="1" scenarios="1"/>
  <mergeCells count="6">
    <mergeCell ref="A77:C77"/>
    <mergeCell ref="A2:G2"/>
    <mergeCell ref="A5:G5"/>
    <mergeCell ref="A6:G6"/>
    <mergeCell ref="C8:F8"/>
    <mergeCell ref="A30:C30"/>
  </mergeCells>
  <dataValidations count="1">
    <dataValidation type="custom" allowBlank="1" showInputMessage="1" showErrorMessage="1" errorTitle="Preverite vnos" error="Cena/EM je po Navodilih 4.4 potrebno vnesti na dve decimalni mesti zaokroženo." sqref="F19:F29 F35:F76">
      <formula1>F19=ROUND(F19,2)</formula1>
    </dataValidation>
  </dataValidations>
  <pageMargins left="0.7" right="0.7" top="0.75" bottom="0.75" header="0.3" footer="0.3"/>
  <pageSetup paperSize="9" scale="8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opLeftCell="A10" zoomScale="80" zoomScaleNormal="80" workbookViewId="0">
      <selection activeCell="F14" sqref="F14"/>
    </sheetView>
  </sheetViews>
  <sheetFormatPr defaultRowHeight="15" x14ac:dyDescent="0.25"/>
  <cols>
    <col min="1" max="1" width="5.7109375" customWidth="1"/>
    <col min="2" max="2" width="7.85546875" customWidth="1"/>
    <col min="3" max="3" width="49.42578125" customWidth="1"/>
    <col min="4" max="4" width="8.42578125" customWidth="1"/>
    <col min="5" max="5" width="8.28515625" customWidth="1"/>
    <col min="6" max="6" width="10.7109375" customWidth="1"/>
    <col min="7" max="7" width="13.7109375" customWidth="1"/>
    <col min="9" max="9" width="60.7109375" customWidth="1"/>
  </cols>
  <sheetData>
    <row r="1" spans="1:9" x14ac:dyDescent="0.25">
      <c r="A1" s="7"/>
      <c r="B1" s="7"/>
      <c r="C1" s="7"/>
      <c r="D1" s="7"/>
      <c r="E1" s="7"/>
      <c r="F1" s="8"/>
      <c r="G1" s="7"/>
      <c r="H1" s="43"/>
    </row>
    <row r="2" spans="1:9" ht="29.45" customHeight="1" x14ac:dyDescent="0.25">
      <c r="A2" s="139" t="s">
        <v>95</v>
      </c>
      <c r="B2" s="139"/>
      <c r="C2" s="139"/>
      <c r="D2" s="139"/>
      <c r="E2" s="139"/>
      <c r="F2" s="139"/>
      <c r="G2" s="139"/>
      <c r="H2" s="43"/>
    </row>
    <row r="3" spans="1:9" x14ac:dyDescent="0.25">
      <c r="A3" s="7"/>
      <c r="B3" s="7"/>
      <c r="C3" s="7"/>
      <c r="D3" s="7"/>
      <c r="E3" s="7"/>
      <c r="F3" s="8"/>
      <c r="G3" s="7"/>
      <c r="H3" s="43"/>
    </row>
    <row r="4" spans="1:9" x14ac:dyDescent="0.25">
      <c r="A4" s="7"/>
      <c r="B4" s="9"/>
      <c r="C4" s="10"/>
      <c r="D4" s="11"/>
      <c r="E4" s="12"/>
      <c r="F4" s="13"/>
      <c r="G4" s="14"/>
      <c r="H4" s="43"/>
    </row>
    <row r="5" spans="1:9" x14ac:dyDescent="0.25">
      <c r="A5" s="15"/>
      <c r="B5" s="9"/>
      <c r="C5" s="10"/>
      <c r="D5" s="11"/>
      <c r="E5" s="12"/>
      <c r="F5" s="13"/>
      <c r="G5" s="14"/>
      <c r="H5" s="43"/>
    </row>
    <row r="6" spans="1:9" x14ac:dyDescent="0.25">
      <c r="A6" s="16"/>
      <c r="B6" s="16"/>
      <c r="C6" s="17"/>
      <c r="D6" s="18"/>
      <c r="E6" s="19"/>
      <c r="F6" s="19"/>
      <c r="G6" s="20"/>
      <c r="H6" s="43"/>
    </row>
    <row r="7" spans="1:9" ht="20.25" x14ac:dyDescent="0.25">
      <c r="A7" s="131" t="s">
        <v>94</v>
      </c>
      <c r="B7" s="131"/>
      <c r="C7" s="131"/>
      <c r="D7" s="131"/>
      <c r="E7" s="131"/>
      <c r="F7" s="131"/>
      <c r="G7" s="131"/>
      <c r="H7" s="43"/>
    </row>
    <row r="8" spans="1:9" ht="20.25" x14ac:dyDescent="0.25">
      <c r="A8" s="131" t="s">
        <v>3</v>
      </c>
      <c r="B8" s="131"/>
      <c r="C8" s="131"/>
      <c r="D8" s="131"/>
      <c r="E8" s="131"/>
      <c r="F8" s="131"/>
      <c r="G8" s="131"/>
      <c r="H8" s="43"/>
    </row>
    <row r="9" spans="1:9" x14ac:dyDescent="0.25">
      <c r="A9" s="128"/>
      <c r="B9" s="128"/>
      <c r="C9" s="128"/>
      <c r="D9" s="128"/>
      <c r="E9" s="128"/>
      <c r="F9" s="128"/>
      <c r="G9" s="128"/>
      <c r="H9" s="43"/>
    </row>
    <row r="10" spans="1:9" x14ac:dyDescent="0.25">
      <c r="A10" s="49" t="s">
        <v>15</v>
      </c>
      <c r="B10" s="50" t="s">
        <v>16</v>
      </c>
      <c r="C10" s="51" t="s">
        <v>17</v>
      </c>
      <c r="D10" s="54" t="s">
        <v>18</v>
      </c>
      <c r="E10" s="54" t="s">
        <v>19</v>
      </c>
      <c r="F10" s="54" t="s">
        <v>20</v>
      </c>
      <c r="G10" s="54" t="s">
        <v>21</v>
      </c>
      <c r="H10" s="43"/>
    </row>
    <row r="11" spans="1:9" x14ac:dyDescent="0.25">
      <c r="A11" s="55"/>
      <c r="B11" s="56"/>
      <c r="C11" s="57" t="s">
        <v>3</v>
      </c>
      <c r="D11" s="115"/>
      <c r="E11" s="115"/>
      <c r="F11" s="115"/>
      <c r="G11" s="116"/>
      <c r="H11" s="43"/>
    </row>
    <row r="12" spans="1:9" ht="60" customHeight="1" x14ac:dyDescent="0.25">
      <c r="A12" s="67">
        <v>1</v>
      </c>
      <c r="B12" s="117"/>
      <c r="C12" s="118" t="s">
        <v>61</v>
      </c>
      <c r="D12" s="119" t="s">
        <v>43</v>
      </c>
      <c r="E12" s="120">
        <v>108</v>
      </c>
      <c r="F12" s="114"/>
      <c r="G12" s="124">
        <f>ROUND(E12*F12,2)</f>
        <v>0</v>
      </c>
      <c r="H12" s="43"/>
    </row>
    <row r="13" spans="1:9" ht="65.45" customHeight="1" x14ac:dyDescent="0.25">
      <c r="A13" s="67">
        <f>A12+1</f>
        <v>2</v>
      </c>
      <c r="B13" s="76"/>
      <c r="C13" s="77" t="s">
        <v>62</v>
      </c>
      <c r="D13" s="64" t="s">
        <v>43</v>
      </c>
      <c r="E13" s="65">
        <v>132</v>
      </c>
      <c r="F13" s="44"/>
      <c r="G13" s="124">
        <f t="shared" ref="G13:G18" si="0">ROUND(E13*F13,2)</f>
        <v>0</v>
      </c>
      <c r="H13" s="43"/>
    </row>
    <row r="14" spans="1:9" ht="128.44999999999999" customHeight="1" x14ac:dyDescent="0.25">
      <c r="A14" s="67">
        <f>A13+1</f>
        <v>3</v>
      </c>
      <c r="B14" s="67"/>
      <c r="C14" s="99" t="s">
        <v>59</v>
      </c>
      <c r="D14" s="64" t="s">
        <v>23</v>
      </c>
      <c r="E14" s="65">
        <v>1</v>
      </c>
      <c r="F14" s="120">
        <v>24750</v>
      </c>
      <c r="G14" s="85">
        <f>ROUND(E14*F14,2)</f>
        <v>24750</v>
      </c>
      <c r="H14" s="43"/>
      <c r="I14" s="3" t="s">
        <v>67</v>
      </c>
    </row>
    <row r="15" spans="1:9" ht="85.9" customHeight="1" x14ac:dyDescent="0.25">
      <c r="A15" s="67">
        <f>A14+1</f>
        <v>4</v>
      </c>
      <c r="B15" s="76"/>
      <c r="C15" s="77" t="s">
        <v>71</v>
      </c>
      <c r="D15" s="64" t="s">
        <v>23</v>
      </c>
      <c r="E15" s="65">
        <v>22</v>
      </c>
      <c r="F15" s="44"/>
      <c r="G15" s="124">
        <f t="shared" si="0"/>
        <v>0</v>
      </c>
      <c r="H15" s="43"/>
      <c r="I15" s="5"/>
    </row>
    <row r="16" spans="1:9" ht="31.15" customHeight="1" x14ac:dyDescent="0.25">
      <c r="A16" s="67">
        <f>A15+1</f>
        <v>5</v>
      </c>
      <c r="B16" s="67"/>
      <c r="C16" s="99" t="s">
        <v>60</v>
      </c>
      <c r="D16" s="64" t="s">
        <v>23</v>
      </c>
      <c r="E16" s="65">
        <v>1</v>
      </c>
      <c r="F16" s="114"/>
      <c r="G16" s="124">
        <f t="shared" si="0"/>
        <v>0</v>
      </c>
      <c r="H16" s="43"/>
    </row>
    <row r="17" spans="1:8" ht="25.5" x14ac:dyDescent="0.25">
      <c r="A17" s="67">
        <v>6</v>
      </c>
      <c r="B17" s="67"/>
      <c r="C17" s="77" t="s">
        <v>68</v>
      </c>
      <c r="D17" s="64" t="s">
        <v>23</v>
      </c>
      <c r="E17" s="65">
        <v>1</v>
      </c>
      <c r="F17" s="44"/>
      <c r="G17" s="124">
        <f t="shared" si="0"/>
        <v>0</v>
      </c>
      <c r="H17" s="43"/>
    </row>
    <row r="18" spans="1:8" ht="45.6" customHeight="1" thickBot="1" x14ac:dyDescent="0.3">
      <c r="A18" s="67">
        <v>7</v>
      </c>
      <c r="B18" s="67"/>
      <c r="C18" s="77" t="s">
        <v>69</v>
      </c>
      <c r="D18" s="64" t="s">
        <v>23</v>
      </c>
      <c r="E18" s="65">
        <v>1</v>
      </c>
      <c r="F18" s="114"/>
      <c r="G18" s="124">
        <f t="shared" si="0"/>
        <v>0</v>
      </c>
      <c r="H18" s="43"/>
    </row>
    <row r="19" spans="1:8" x14ac:dyDescent="0.25">
      <c r="A19" s="142" t="s">
        <v>44</v>
      </c>
      <c r="B19" s="143"/>
      <c r="C19" s="143"/>
      <c r="D19" s="121"/>
      <c r="E19" s="122"/>
      <c r="F19" s="126"/>
      <c r="G19" s="125">
        <f>ROUND(SUM(G12:G18),2)</f>
        <v>24750</v>
      </c>
      <c r="H19" s="43"/>
    </row>
    <row r="20" spans="1:8" x14ac:dyDescent="0.25">
      <c r="A20" s="7"/>
      <c r="B20" s="7"/>
      <c r="C20" s="7"/>
      <c r="D20" s="7"/>
      <c r="E20" s="7"/>
      <c r="F20" s="8"/>
      <c r="G20" s="7"/>
      <c r="H20" s="43"/>
    </row>
    <row r="21" spans="1:8" x14ac:dyDescent="0.25">
      <c r="A21" s="7"/>
      <c r="B21" s="7"/>
      <c r="C21" s="7"/>
      <c r="D21" s="7"/>
      <c r="E21" s="7"/>
      <c r="F21" s="8"/>
      <c r="G21" s="7"/>
      <c r="H21" s="43"/>
    </row>
    <row r="22" spans="1:8" x14ac:dyDescent="0.25">
      <c r="A22" s="7"/>
      <c r="B22" s="7"/>
      <c r="C22" s="2" t="s">
        <v>55</v>
      </c>
      <c r="D22" s="123"/>
      <c r="E22" s="123"/>
      <c r="F22" s="8"/>
      <c r="G22" s="7"/>
      <c r="H22" s="43"/>
    </row>
    <row r="23" spans="1:8" x14ac:dyDescent="0.25">
      <c r="A23" s="7"/>
      <c r="B23" s="7"/>
      <c r="C23" s="2" t="s">
        <v>58</v>
      </c>
      <c r="D23" s="123"/>
      <c r="E23" s="123"/>
      <c r="F23" s="8"/>
      <c r="G23" s="7"/>
      <c r="H23" s="43"/>
    </row>
    <row r="24" spans="1:8" x14ac:dyDescent="0.25">
      <c r="A24" s="7"/>
      <c r="B24" s="7"/>
      <c r="C24" s="2" t="s">
        <v>56</v>
      </c>
      <c r="D24" s="123"/>
      <c r="E24" s="123"/>
      <c r="F24" s="8"/>
      <c r="G24" s="7"/>
      <c r="H24" s="43"/>
    </row>
    <row r="25" spans="1:8" x14ac:dyDescent="0.25">
      <c r="A25" s="7"/>
      <c r="B25" s="7"/>
      <c r="C25" s="2" t="s">
        <v>57</v>
      </c>
      <c r="D25" s="123"/>
      <c r="E25" s="123"/>
      <c r="F25" s="8"/>
      <c r="G25" s="7"/>
      <c r="H25" s="43"/>
    </row>
    <row r="26" spans="1:8" x14ac:dyDescent="0.25">
      <c r="A26" s="7"/>
      <c r="B26" s="7"/>
      <c r="C26" s="7"/>
      <c r="D26" s="7"/>
      <c r="E26" s="7"/>
      <c r="F26" s="8"/>
      <c r="G26" s="7"/>
      <c r="H26" s="43"/>
    </row>
    <row r="27" spans="1:8" x14ac:dyDescent="0.25">
      <c r="A27" s="127"/>
      <c r="B27" s="127"/>
      <c r="C27" s="127"/>
      <c r="D27" s="127"/>
      <c r="E27" s="127"/>
      <c r="F27" s="127"/>
      <c r="G27" s="127"/>
      <c r="H27" s="127"/>
    </row>
  </sheetData>
  <sheetProtection algorithmName="SHA-512" hashValue="aA43bjSZogrvXp2E3WUNIKZYknMFztsaGnmlCABmKHkMcCV4pxav5xk6SqG3/m65i9APEqjcDOxD7avxpMR3yQ==" saltValue="Q7wQ50IOk/x92X3zwgH4nA==" spinCount="100000" sheet="1" objects="1" scenarios="1"/>
  <mergeCells count="4">
    <mergeCell ref="A2:G2"/>
    <mergeCell ref="A7:G7"/>
    <mergeCell ref="A8:G8"/>
    <mergeCell ref="A19:C19"/>
  </mergeCells>
  <dataValidations count="1">
    <dataValidation type="custom" allowBlank="1" showInputMessage="1" showErrorMessage="1" errorTitle="Preverite vnos" error="Cena/EM je po Navodilih 4.4 potrebno vnesti na dve decimalni mesti zaokroženo." sqref="F12:F18">
      <formula1>F12=ROUND(F12,2)</formula1>
    </dataValidation>
  </dataValidations>
  <pageMargins left="0.7" right="0.7"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Rekapitulacija</vt:lpstr>
      <vt:lpstr>Odsek Igla</vt:lpstr>
      <vt:lpstr>Odsek Solčava</vt:lpstr>
      <vt:lpstr>Zunanje storitve</vt:lpstr>
      <vt:lpstr>'Odsek Igla'!Področje_tiskanja</vt:lpstr>
      <vt:lpstr>'Odsek Solčava'!Področje_tiskanja</vt:lpstr>
      <vt:lpstr>'Zunanje storitve'!Področje_tiskanja</vt:lpstr>
    </vt:vector>
  </TitlesOfParts>
  <Company>DRI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Dimnik</dc:creator>
  <cp:lastModifiedBy>Petra Dimnik</cp:lastModifiedBy>
  <cp:lastPrinted>2021-02-10T07:05:40Z</cp:lastPrinted>
  <dcterms:created xsi:type="dcterms:W3CDTF">2021-01-27T21:29:44Z</dcterms:created>
  <dcterms:modified xsi:type="dcterms:W3CDTF">2021-04-12T09:53:18Z</dcterms:modified>
</cp:coreProperties>
</file>